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0" windowWidth="15580" windowHeight="1006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AO33" i="1" l="1"/>
  <c r="AN33" i="1"/>
  <c r="AM33" i="1"/>
  <c r="AK33" i="1"/>
  <c r="AL33" i="1" s="1"/>
  <c r="AE33" i="1"/>
  <c r="AG33" i="1" s="1"/>
  <c r="AH33" i="1" s="1"/>
  <c r="AI33" i="1" s="1"/>
  <c r="AE30" i="1"/>
  <c r="AG30" i="1" s="1"/>
  <c r="AJ30" i="1" s="1"/>
  <c r="AG29" i="1"/>
  <c r="AH29" i="1" s="1"/>
  <c r="AE29" i="1"/>
  <c r="AE28" i="1"/>
  <c r="AG28" i="1" s="1"/>
  <c r="AJ28" i="1" s="1"/>
  <c r="AE27" i="1"/>
  <c r="AG27" i="1" s="1"/>
  <c r="AH27" i="1" s="1"/>
  <c r="AI27" i="1" s="1"/>
  <c r="AE26" i="1"/>
  <c r="AG26" i="1" s="1"/>
  <c r="AJ26" i="1" s="1"/>
  <c r="AE25" i="1"/>
  <c r="AG25" i="1" s="1"/>
  <c r="AH25" i="1" s="1"/>
  <c r="AE24" i="1"/>
  <c r="AG24" i="1" s="1"/>
  <c r="AJ24" i="1" s="1"/>
  <c r="AE23" i="1"/>
  <c r="AG23" i="1" s="1"/>
  <c r="AE22" i="1"/>
  <c r="AG22" i="1" s="1"/>
  <c r="AJ22" i="1" s="1"/>
  <c r="AE21" i="1"/>
  <c r="AG21" i="1" s="1"/>
  <c r="AH21" i="1" s="1"/>
  <c r="AE20" i="1"/>
  <c r="AG20" i="1" s="1"/>
  <c r="AJ20" i="1" s="1"/>
  <c r="AE19" i="1"/>
  <c r="AG19" i="1" s="1"/>
  <c r="AE18" i="1"/>
  <c r="AG18" i="1" s="1"/>
  <c r="AJ18" i="1" s="1"/>
  <c r="AE17" i="1"/>
  <c r="AG17" i="1" s="1"/>
  <c r="AH17" i="1" s="1"/>
  <c r="AE16" i="1"/>
  <c r="AG16" i="1" s="1"/>
  <c r="AJ16" i="1" s="1"/>
  <c r="AE15" i="1"/>
  <c r="AG15" i="1" s="1"/>
  <c r="AE14" i="1"/>
  <c r="AG14" i="1" s="1"/>
  <c r="AJ14" i="1" s="1"/>
  <c r="AA33" i="1"/>
  <c r="Z33" i="1"/>
  <c r="Y33" i="1"/>
  <c r="W33" i="1"/>
  <c r="X33" i="1" s="1"/>
  <c r="Q33" i="1"/>
  <c r="S33" i="1" s="1"/>
  <c r="T33" i="1" s="1"/>
  <c r="U33" i="1" s="1"/>
  <c r="Q30" i="1"/>
  <c r="S30" i="1" s="1"/>
  <c r="V30" i="1" s="1"/>
  <c r="Q29" i="1"/>
  <c r="S29" i="1" s="1"/>
  <c r="Q28" i="1"/>
  <c r="S28" i="1" s="1"/>
  <c r="V28" i="1" s="1"/>
  <c r="Q27" i="1"/>
  <c r="S27" i="1" s="1"/>
  <c r="T27" i="1" s="1"/>
  <c r="U27" i="1" s="1"/>
  <c r="Q26" i="1"/>
  <c r="S26" i="1" s="1"/>
  <c r="V26" i="1" s="1"/>
  <c r="Q25" i="1"/>
  <c r="S25" i="1" s="1"/>
  <c r="Q24" i="1"/>
  <c r="S24" i="1" s="1"/>
  <c r="V24" i="1" s="1"/>
  <c r="Q23" i="1"/>
  <c r="S23" i="1" s="1"/>
  <c r="T23" i="1" s="1"/>
  <c r="Q22" i="1"/>
  <c r="S22" i="1" s="1"/>
  <c r="V22" i="1" s="1"/>
  <c r="Q21" i="1"/>
  <c r="S21" i="1" s="1"/>
  <c r="T21" i="1" s="1"/>
  <c r="Q20" i="1"/>
  <c r="S20" i="1" s="1"/>
  <c r="V20" i="1" s="1"/>
  <c r="Q19" i="1"/>
  <c r="S19" i="1" s="1"/>
  <c r="T19" i="1" s="1"/>
  <c r="Q18" i="1"/>
  <c r="S18" i="1" s="1"/>
  <c r="V18" i="1" s="1"/>
  <c r="Q17" i="1"/>
  <c r="S17" i="1" s="1"/>
  <c r="T17" i="1" s="1"/>
  <c r="Q16" i="1"/>
  <c r="S16" i="1" s="1"/>
  <c r="V16" i="1" s="1"/>
  <c r="Q15" i="1"/>
  <c r="S15" i="1" s="1"/>
  <c r="Q14" i="1"/>
  <c r="S14" i="1" s="1"/>
  <c r="V14" i="1" s="1"/>
  <c r="M33" i="1"/>
  <c r="L33" i="1"/>
  <c r="I33" i="1"/>
  <c r="J33" i="1" s="1"/>
  <c r="K33" i="1"/>
  <c r="C33" i="1"/>
  <c r="E33" i="1" s="1"/>
  <c r="F33" i="1" s="1"/>
  <c r="G33" i="1" s="1"/>
  <c r="C28" i="1"/>
  <c r="E28" i="1" s="1"/>
  <c r="H28" i="1" s="1"/>
  <c r="K28" i="1" s="1"/>
  <c r="C29" i="1"/>
  <c r="E29" i="1" s="1"/>
  <c r="H29" i="1" s="1"/>
  <c r="K29" i="1" s="1"/>
  <c r="C30" i="1"/>
  <c r="E30" i="1" s="1"/>
  <c r="H30" i="1" s="1"/>
  <c r="K30" i="1" s="1"/>
  <c r="C22" i="1"/>
  <c r="E22" i="1" s="1"/>
  <c r="H22" i="1" s="1"/>
  <c r="K22" i="1" s="1"/>
  <c r="C23" i="1"/>
  <c r="E23" i="1" s="1"/>
  <c r="H23" i="1" s="1"/>
  <c r="K23" i="1" s="1"/>
  <c r="C24" i="1"/>
  <c r="E24" i="1" s="1"/>
  <c r="H24" i="1" s="1"/>
  <c r="K24" i="1" s="1"/>
  <c r="C25" i="1"/>
  <c r="E25" i="1" s="1"/>
  <c r="H25" i="1" s="1"/>
  <c r="K25" i="1" s="1"/>
  <c r="C26" i="1"/>
  <c r="E26" i="1" s="1"/>
  <c r="H26" i="1" s="1"/>
  <c r="K26" i="1" s="1"/>
  <c r="C27" i="1"/>
  <c r="E27" i="1" s="1"/>
  <c r="H27" i="1" s="1"/>
  <c r="K27" i="1" s="1"/>
  <c r="C17" i="1"/>
  <c r="E17" i="1" s="1"/>
  <c r="H17" i="1" s="1"/>
  <c r="K17" i="1" s="1"/>
  <c r="C18" i="1"/>
  <c r="E18" i="1" s="1"/>
  <c r="H18" i="1" s="1"/>
  <c r="K18" i="1" s="1"/>
  <c r="C19" i="1"/>
  <c r="E19" i="1" s="1"/>
  <c r="H19" i="1" s="1"/>
  <c r="K19" i="1" s="1"/>
  <c r="C20" i="1"/>
  <c r="E20" i="1" s="1"/>
  <c r="H20" i="1" s="1"/>
  <c r="K20" i="1" s="1"/>
  <c r="C21" i="1"/>
  <c r="E21" i="1" s="1"/>
  <c r="H21" i="1" s="1"/>
  <c r="K21" i="1" s="1"/>
  <c r="C15" i="1"/>
  <c r="E15" i="1" s="1"/>
  <c r="H15" i="1" s="1"/>
  <c r="K15" i="1" s="1"/>
  <c r="C16" i="1"/>
  <c r="E16" i="1" s="1"/>
  <c r="H16" i="1" s="1"/>
  <c r="K16" i="1" s="1"/>
  <c r="C14" i="1"/>
  <c r="E14" i="1" s="1"/>
  <c r="F24" i="1" l="1"/>
  <c r="G24" i="1" s="1"/>
  <c r="I19" i="1"/>
  <c r="L19" i="1" s="1"/>
  <c r="F22" i="1"/>
  <c r="G22" i="1" s="1"/>
  <c r="I17" i="1"/>
  <c r="L17" i="1" s="1"/>
  <c r="I29" i="1"/>
  <c r="L29" i="1" s="1"/>
  <c r="F26" i="1"/>
  <c r="G26" i="1" s="1"/>
  <c r="I21" i="1"/>
  <c r="L21" i="1" s="1"/>
  <c r="AM14" i="1"/>
  <c r="AK14" i="1"/>
  <c r="AN14" i="1" s="1"/>
  <c r="AK16" i="1"/>
  <c r="AN16" i="1" s="1"/>
  <c r="AM16" i="1"/>
  <c r="AM18" i="1"/>
  <c r="AK18" i="1"/>
  <c r="AN18" i="1" s="1"/>
  <c r="AK20" i="1"/>
  <c r="AN20" i="1" s="1"/>
  <c r="AM20" i="1"/>
  <c r="AM22" i="1"/>
  <c r="AK22" i="1"/>
  <c r="AN22" i="1" s="1"/>
  <c r="AK24" i="1"/>
  <c r="AN24" i="1" s="1"/>
  <c r="AM24" i="1"/>
  <c r="AM26" i="1"/>
  <c r="AK26" i="1"/>
  <c r="AN26" i="1" s="1"/>
  <c r="AM28" i="1"/>
  <c r="AK28" i="1"/>
  <c r="AN28" i="1" s="1"/>
  <c r="AM30" i="1"/>
  <c r="AK30" i="1"/>
  <c r="AN30" i="1" s="1"/>
  <c r="AI17" i="1"/>
  <c r="AI21" i="1"/>
  <c r="AI25" i="1"/>
  <c r="AI29" i="1"/>
  <c r="AH14" i="1"/>
  <c r="AI14" i="1" s="1"/>
  <c r="AJ15" i="1"/>
  <c r="AH16" i="1"/>
  <c r="AI16" i="1" s="1"/>
  <c r="AJ17" i="1"/>
  <c r="AH18" i="1"/>
  <c r="AI18" i="1" s="1"/>
  <c r="AJ19" i="1"/>
  <c r="AH20" i="1"/>
  <c r="AI20" i="1" s="1"/>
  <c r="AJ21" i="1"/>
  <c r="AH22" i="1"/>
  <c r="AI22" i="1" s="1"/>
  <c r="AJ23" i="1"/>
  <c r="AH24" i="1"/>
  <c r="AI24" i="1" s="1"/>
  <c r="AJ25" i="1"/>
  <c r="AH26" i="1"/>
  <c r="AI26" i="1" s="1"/>
  <c r="AJ27" i="1"/>
  <c r="AH28" i="1"/>
  <c r="AI28" i="1" s="1"/>
  <c r="AJ29" i="1"/>
  <c r="AH30" i="1"/>
  <c r="AI30" i="1" s="1"/>
  <c r="AH15" i="1"/>
  <c r="AI15" i="1" s="1"/>
  <c r="AH19" i="1"/>
  <c r="AI19" i="1" s="1"/>
  <c r="AH23" i="1"/>
  <c r="AI23" i="1" s="1"/>
  <c r="W14" i="1"/>
  <c r="Z14" i="1" s="1"/>
  <c r="Y14" i="1"/>
  <c r="W16" i="1"/>
  <c r="Z16" i="1" s="1"/>
  <c r="Y16" i="1"/>
  <c r="Y18" i="1"/>
  <c r="W18" i="1"/>
  <c r="Z18" i="1" s="1"/>
  <c r="Y20" i="1"/>
  <c r="W20" i="1"/>
  <c r="Z20" i="1" s="1"/>
  <c r="Y22" i="1"/>
  <c r="W22" i="1"/>
  <c r="Z22" i="1" s="1"/>
  <c r="Y24" i="1"/>
  <c r="W24" i="1"/>
  <c r="Z24" i="1" s="1"/>
  <c r="W26" i="1"/>
  <c r="Z26" i="1" s="1"/>
  <c r="Y26" i="1"/>
  <c r="W28" i="1"/>
  <c r="Z28" i="1" s="1"/>
  <c r="Y28" i="1"/>
  <c r="W30" i="1"/>
  <c r="Z30" i="1" s="1"/>
  <c r="Y30" i="1"/>
  <c r="U17" i="1"/>
  <c r="U19" i="1"/>
  <c r="U21" i="1"/>
  <c r="U23" i="1"/>
  <c r="T14" i="1"/>
  <c r="U14" i="1" s="1"/>
  <c r="V15" i="1"/>
  <c r="T16" i="1"/>
  <c r="U16" i="1" s="1"/>
  <c r="V17" i="1"/>
  <c r="T18" i="1"/>
  <c r="U18" i="1" s="1"/>
  <c r="V19" i="1"/>
  <c r="T20" i="1"/>
  <c r="U20" i="1" s="1"/>
  <c r="V21" i="1"/>
  <c r="T22" i="1"/>
  <c r="U22" i="1" s="1"/>
  <c r="V23" i="1"/>
  <c r="T24" i="1"/>
  <c r="U24" i="1" s="1"/>
  <c r="V25" i="1"/>
  <c r="T26" i="1"/>
  <c r="U26" i="1" s="1"/>
  <c r="V27" i="1"/>
  <c r="T28" i="1"/>
  <c r="U28" i="1" s="1"/>
  <c r="V29" i="1"/>
  <c r="T30" i="1"/>
  <c r="U30" i="1"/>
  <c r="T15" i="1"/>
  <c r="U15" i="1" s="1"/>
  <c r="T25" i="1"/>
  <c r="U25" i="1" s="1"/>
  <c r="T29" i="1"/>
  <c r="U29" i="1" s="1"/>
  <c r="H14" i="1"/>
  <c r="F14" i="1"/>
  <c r="G14" i="1" s="1"/>
  <c r="F20" i="1"/>
  <c r="G20" i="1" s="1"/>
  <c r="F16" i="1"/>
  <c r="G16" i="1" s="1"/>
  <c r="I25" i="1"/>
  <c r="L25" i="1" s="1"/>
  <c r="F27" i="1"/>
  <c r="G27" i="1" s="1"/>
  <c r="F23" i="1"/>
  <c r="G23" i="1" s="1"/>
  <c r="F19" i="1"/>
  <c r="G19" i="1" s="1"/>
  <c r="F15" i="1"/>
  <c r="G15" i="1" s="1"/>
  <c r="I28" i="1"/>
  <c r="L28" i="1" s="1"/>
  <c r="I24" i="1"/>
  <c r="I20" i="1"/>
  <c r="L20" i="1" s="1"/>
  <c r="I16" i="1"/>
  <c r="L16" i="1" s="1"/>
  <c r="J21" i="1"/>
  <c r="M21" i="1" s="1"/>
  <c r="F18" i="1"/>
  <c r="G18" i="1" s="1"/>
  <c r="F30" i="1"/>
  <c r="G30" i="1" s="1"/>
  <c r="I27" i="1"/>
  <c r="L27" i="1" s="1"/>
  <c r="I23" i="1"/>
  <c r="L23" i="1" s="1"/>
  <c r="I15" i="1"/>
  <c r="L15" i="1" s="1"/>
  <c r="F29" i="1"/>
  <c r="G29" i="1" s="1"/>
  <c r="F25" i="1"/>
  <c r="G25" i="1" s="1"/>
  <c r="F21" i="1"/>
  <c r="G21" i="1" s="1"/>
  <c r="F17" i="1"/>
  <c r="G17" i="1" s="1"/>
  <c r="I30" i="1"/>
  <c r="L30" i="1" s="1"/>
  <c r="I26" i="1"/>
  <c r="I22" i="1"/>
  <c r="I18" i="1"/>
  <c r="L18" i="1" s="1"/>
  <c r="F28" i="1"/>
  <c r="G28" i="1" s="1"/>
  <c r="J15" i="1" l="1"/>
  <c r="M15" i="1" s="1"/>
  <c r="J17" i="1"/>
  <c r="M17" i="1" s="1"/>
  <c r="X30" i="1"/>
  <c r="AA30" i="1" s="1"/>
  <c r="X20" i="1"/>
  <c r="AA20" i="1" s="1"/>
  <c r="X16" i="1"/>
  <c r="AA16" i="1" s="1"/>
  <c r="AL26" i="1"/>
  <c r="AO26" i="1" s="1"/>
  <c r="X14" i="1"/>
  <c r="AA14" i="1" s="1"/>
  <c r="J28" i="1"/>
  <c r="M28" i="1" s="1"/>
  <c r="AL16" i="1"/>
  <c r="AO16" i="1" s="1"/>
  <c r="J23" i="1"/>
  <c r="M23" i="1" s="1"/>
  <c r="J16" i="1"/>
  <c r="M16" i="1" s="1"/>
  <c r="J25" i="1"/>
  <c r="M25" i="1" s="1"/>
  <c r="J19" i="1"/>
  <c r="M19" i="1" s="1"/>
  <c r="J29" i="1"/>
  <c r="M29" i="1" s="1"/>
  <c r="J20" i="1"/>
  <c r="M20" i="1" s="1"/>
  <c r="AL28" i="1"/>
  <c r="AO28" i="1" s="1"/>
  <c r="AL24" i="1"/>
  <c r="AO24" i="1" s="1"/>
  <c r="AL18" i="1"/>
  <c r="AO18" i="1" s="1"/>
  <c r="AK29" i="1"/>
  <c r="AN29" i="1" s="1"/>
  <c r="AM29" i="1"/>
  <c r="AK21" i="1"/>
  <c r="AN21" i="1" s="1"/>
  <c r="AM21" i="1"/>
  <c r="AK17" i="1"/>
  <c r="AN17" i="1" s="1"/>
  <c r="AM17" i="1"/>
  <c r="AL14" i="1"/>
  <c r="AO14" i="1" s="1"/>
  <c r="AK27" i="1"/>
  <c r="AN27" i="1" s="1"/>
  <c r="AM27" i="1"/>
  <c r="AM23" i="1"/>
  <c r="AK23" i="1"/>
  <c r="AN23" i="1" s="1"/>
  <c r="AM19" i="1"/>
  <c r="AK19" i="1"/>
  <c r="AN19" i="1" s="1"/>
  <c r="AM15" i="1"/>
  <c r="AK15" i="1"/>
  <c r="AN15" i="1" s="1"/>
  <c r="AK25" i="1"/>
  <c r="AN25" i="1" s="1"/>
  <c r="AM25" i="1"/>
  <c r="AL30" i="1"/>
  <c r="AO30" i="1" s="1"/>
  <c r="AL22" i="1"/>
  <c r="AO22" i="1" s="1"/>
  <c r="AL20" i="1"/>
  <c r="AO20" i="1" s="1"/>
  <c r="Y29" i="1"/>
  <c r="W29" i="1"/>
  <c r="Z29" i="1" s="1"/>
  <c r="X22" i="1"/>
  <c r="AA22" i="1" s="1"/>
  <c r="Y27" i="1"/>
  <c r="W27" i="1"/>
  <c r="Z27" i="1" s="1"/>
  <c r="W23" i="1"/>
  <c r="Z23" i="1" s="1"/>
  <c r="Y23" i="1"/>
  <c r="W19" i="1"/>
  <c r="Z19" i="1" s="1"/>
  <c r="Y19" i="1"/>
  <c r="Y15" i="1"/>
  <c r="W15" i="1"/>
  <c r="Z15" i="1" s="1"/>
  <c r="X26" i="1"/>
  <c r="AA26" i="1" s="1"/>
  <c r="X24" i="1"/>
  <c r="AA24" i="1" s="1"/>
  <c r="Y25" i="1"/>
  <c r="W25" i="1"/>
  <c r="Z25" i="1" s="1"/>
  <c r="W21" i="1"/>
  <c r="Z21" i="1" s="1"/>
  <c r="Y21" i="1"/>
  <c r="X28" i="1"/>
  <c r="AA28" i="1" s="1"/>
  <c r="X18" i="1"/>
  <c r="AA18" i="1" s="1"/>
  <c r="W17" i="1"/>
  <c r="Z17" i="1" s="1"/>
  <c r="Y17" i="1"/>
  <c r="L26" i="1"/>
  <c r="J26" i="1"/>
  <c r="M26" i="1" s="1"/>
  <c r="L24" i="1"/>
  <c r="J24" i="1"/>
  <c r="M24" i="1" s="1"/>
  <c r="K14" i="1"/>
  <c r="I14" i="1"/>
  <c r="L14" i="1" s="1"/>
  <c r="J27" i="1"/>
  <c r="M27" i="1" s="1"/>
  <c r="J18" i="1"/>
  <c r="M18" i="1" s="1"/>
  <c r="J22" i="1"/>
  <c r="M22" i="1" s="1"/>
  <c r="L22" i="1"/>
  <c r="J30" i="1"/>
  <c r="M30" i="1" s="1"/>
  <c r="X25" i="1" l="1"/>
  <c r="AA25" i="1" s="1"/>
  <c r="X23" i="1"/>
  <c r="AA23" i="1" s="1"/>
  <c r="J14" i="1"/>
  <c r="M14" i="1" s="1"/>
  <c r="AL19" i="1"/>
  <c r="AO19" i="1" s="1"/>
  <c r="AL21" i="1"/>
  <c r="AO21" i="1" s="1"/>
  <c r="AL25" i="1"/>
  <c r="AO25" i="1" s="1"/>
  <c r="AL23" i="1"/>
  <c r="AO23" i="1" s="1"/>
  <c r="AL27" i="1"/>
  <c r="AO27" i="1" s="1"/>
  <c r="AL17" i="1"/>
  <c r="AO17" i="1" s="1"/>
  <c r="AL15" i="1"/>
  <c r="AO15" i="1" s="1"/>
  <c r="AL29" i="1"/>
  <c r="AO29" i="1" s="1"/>
  <c r="X15" i="1"/>
  <c r="AA15" i="1" s="1"/>
  <c r="X19" i="1"/>
  <c r="AA19" i="1" s="1"/>
  <c r="X17" i="1"/>
  <c r="AA17" i="1" s="1"/>
  <c r="X21" i="1"/>
  <c r="AA21" i="1" s="1"/>
  <c r="X27" i="1"/>
  <c r="AA27" i="1" s="1"/>
  <c r="X29" i="1"/>
  <c r="AA29" i="1" s="1"/>
</calcChain>
</file>

<file path=xl/sharedStrings.xml><?xml version="1.0" encoding="utf-8"?>
<sst xmlns="http://schemas.openxmlformats.org/spreadsheetml/2006/main" count="48" uniqueCount="23">
  <si>
    <t>a) für Studentische Hilfskräfte ohne Hochschulabschluss</t>
  </si>
  <si>
    <t>Mindestlohn pro Stunde</t>
  </si>
  <si>
    <t>maximale Stundenzahl</t>
  </si>
  <si>
    <t>"Wenigerarbeit" im Folgemonat</t>
  </si>
  <si>
    <t>tatsächliche maximale Arbeitsstunden im Folgemonat</t>
  </si>
  <si>
    <t>vertraglich vereinbarte monatliche Stundenzahl</t>
  </si>
  <si>
    <t>Vergütung pro Stunde (brutto)</t>
  </si>
  <si>
    <t>Vergütung pro Monat (brutto)</t>
  </si>
  <si>
    <t>Dezernat Personal, Abt.5.1</t>
  </si>
  <si>
    <t>individuelle Berechnung:</t>
  </si>
  <si>
    <t>individuellen Berechnung:</t>
  </si>
  <si>
    <r>
      <t>Berechnung der maximalen Stundenzahl im Kalendermonat</t>
    </r>
    <r>
      <rPr>
        <b/>
        <sz val="12"/>
        <color rgb="FFFF0000"/>
        <rFont val="Calibri"/>
        <family val="2"/>
        <scheme val="minor"/>
      </rPr>
      <t>*</t>
    </r>
  </si>
  <si>
    <r>
      <t>"Wenigerarbeit" im Folgemonat</t>
    </r>
    <r>
      <rPr>
        <b/>
        <sz val="11"/>
        <color rgb="FFFF0000"/>
        <rFont val="Calibri"/>
        <family val="2"/>
        <scheme val="minor"/>
      </rPr>
      <t>*</t>
    </r>
    <r>
      <rPr>
        <b/>
        <sz val="11"/>
        <color theme="1"/>
        <rFont val="Calibri"/>
        <family val="2"/>
        <scheme val="minor"/>
      </rPr>
      <t xml:space="preserve">
(Stunden : Minuten)</t>
    </r>
  </si>
  <si>
    <r>
      <t>tatsächliche maximale Arbeitsstunden im Folgemonat</t>
    </r>
    <r>
      <rPr>
        <b/>
        <sz val="11"/>
        <color rgb="FFFF0000"/>
        <rFont val="Calibri"/>
        <family val="2"/>
        <scheme val="minor"/>
      </rPr>
      <t>*</t>
    </r>
    <r>
      <rPr>
        <b/>
        <sz val="11"/>
        <color theme="1"/>
        <rFont val="Calibri"/>
        <family val="2"/>
        <scheme val="minor"/>
      </rPr>
      <t xml:space="preserve">
(Stunden : Minuten)</t>
    </r>
  </si>
  <si>
    <t>b) für Studentische Hilfskräfte mit FH- oder Bachelor-Abschluss</t>
  </si>
  <si>
    <t>c) für Wissenschaftliche Hilfskräfte mit Diplom- oder Master-Abschluss</t>
  </si>
  <si>
    <t>Stunden</t>
  </si>
  <si>
    <t>Minuten</t>
  </si>
  <si>
    <t>Berechnungsvorlagen zur Ermittlung der maximalen monatlichen Stundenzahl für Studentische und Wissenschaftliche Hilfskräfte (ohne Arbeitszeitkonto)</t>
  </si>
  <si>
    <t xml:space="preserve">* Unabhängig von den Berechnungen nach dem MiLoG sind die Regelungen des Arbeitszeitgesetzes (ArbZG) jederzeit zu beachten!
                </t>
  </si>
  <si>
    <t>Das Mindestlohngesetz (MiLoG) verlangt, dass alle in einem Kalendermonat tatsächlich geleisteten Stunden spätestens bis zum Endes des Folgemonats entweder durch Freizeit ausgeglichen oder mit dem Mindestlohn bezahlt werden. Dadurch ergeben sich Auswirkungen in der flexiblen Arbeitszeitgestaltung.
=&gt; Beschäftigte, die in einem Kalendermonat ausnahmsweise mehr als die nach dem Mindestlohngesetz zulässige maximale Stundenzahl leisten, müssen im Folgemonat die tatsächlich zu leistende Arbeitsstunden derartig
      reduzieren, dass im 2-Monatsschnitt wieder jede geleistete Stunde mit mindestens 9,19 EUR bezahlt wird.</t>
  </si>
  <si>
    <t>Stand: 01.01.2019</t>
  </si>
  <si>
    <r>
      <t>maximale Stundenzahl pro Kalendermonat zur Einhaltung des Mindestlohns in Höhe von 9,19 € pro Stunde</t>
    </r>
    <r>
      <rPr>
        <b/>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</si>
</sst>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quot;Std.&quot;"/>
    <numFmt numFmtId="165" formatCode="#0\ &quot;Std.&quot;"/>
    <numFmt numFmtId="166" formatCode="#0\ &quot;Min.&quot;"/>
    <numFmt numFmtId="167" formatCode="##0\ &quot;Std.&quot;"/>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6"/>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xf numFmtId="164" fontId="3" fillId="0" borderId="0" xfId="0" applyNumberFormat="1" applyFont="1"/>
    <xf numFmtId="44" fontId="3" fillId="0" borderId="0" xfId="1" applyFont="1"/>
    <xf numFmtId="165" fontId="3" fillId="0" borderId="0" xfId="0" applyNumberFormat="1" applyFont="1"/>
    <xf numFmtId="166" fontId="3" fillId="0" borderId="0" xfId="0" applyNumberFormat="1" applyFont="1"/>
    <xf numFmtId="0" fontId="0" fillId="0" borderId="1" xfId="0" applyBorder="1" applyAlignment="1">
      <alignment vertical="top" wrapText="1"/>
    </xf>
    <xf numFmtId="0" fontId="3" fillId="0" borderId="1" xfId="0" applyFont="1" applyBorder="1" applyAlignment="1">
      <alignment vertical="top" wrapText="1"/>
    </xf>
    <xf numFmtId="44" fontId="0" fillId="0" borderId="1" xfId="1" applyFont="1" applyBorder="1"/>
    <xf numFmtId="164" fontId="0" fillId="0" borderId="1" xfId="0" applyNumberFormat="1" applyBorder="1"/>
    <xf numFmtId="165" fontId="3" fillId="3" borderId="1" xfId="0" applyNumberFormat="1" applyFont="1" applyFill="1" applyBorder="1"/>
    <xf numFmtId="166" fontId="3" fillId="3" borderId="1" xfId="0" applyNumberFormat="1" applyFont="1" applyFill="1" applyBorder="1"/>
    <xf numFmtId="164" fontId="3" fillId="0" borderId="1" xfId="0" applyNumberFormat="1" applyFont="1" applyBorder="1"/>
    <xf numFmtId="165" fontId="3" fillId="4" borderId="1" xfId="0" applyNumberFormat="1" applyFont="1" applyFill="1" applyBorder="1"/>
    <xf numFmtId="166" fontId="3" fillId="4" borderId="1" xfId="0" applyNumberFormat="1" applyFont="1" applyFill="1" applyBorder="1"/>
    <xf numFmtId="44" fontId="3" fillId="0" borderId="1" xfId="1" applyFont="1" applyBorder="1"/>
    <xf numFmtId="0" fontId="4" fillId="0" borderId="0" xfId="0" applyFont="1" applyAlignment="1">
      <alignment vertical="top" wrapText="1"/>
    </xf>
    <xf numFmtId="167" fontId="0" fillId="0" borderId="1" xfId="0" applyNumberFormat="1" applyBorder="1"/>
    <xf numFmtId="167" fontId="3" fillId="0" borderId="0" xfId="0" applyNumberFormat="1" applyFont="1"/>
    <xf numFmtId="165" fontId="3" fillId="5" borderId="1" xfId="0" applyNumberFormat="1" applyFont="1" applyFill="1" applyBorder="1"/>
    <xf numFmtId="166" fontId="3" fillId="5" borderId="1" xfId="0" applyNumberFormat="1" applyFont="1" applyFill="1" applyBorder="1"/>
    <xf numFmtId="0" fontId="0" fillId="0" borderId="0" xfId="0" applyFont="1" applyAlignment="1">
      <alignment horizontal="right"/>
    </xf>
    <xf numFmtId="0" fontId="0" fillId="0" borderId="1" xfId="0" applyBorder="1" applyAlignment="1">
      <alignment horizontal="center" vertical="top" wrapText="1"/>
    </xf>
    <xf numFmtId="0" fontId="6" fillId="3" borderId="2" xfId="0" applyFont="1" applyFill="1" applyBorder="1"/>
    <xf numFmtId="0" fontId="6" fillId="3" borderId="3" xfId="0" applyFont="1" applyFill="1" applyBorder="1"/>
    <xf numFmtId="0" fontId="6" fillId="3" borderId="4" xfId="0" applyFont="1" applyFill="1" applyBorder="1"/>
    <xf numFmtId="0" fontId="7" fillId="0" borderId="0" xfId="0" applyFont="1"/>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44" fontId="0" fillId="0" borderId="0" xfId="1" applyFont="1" applyFill="1" applyBorder="1"/>
    <xf numFmtId="167" fontId="0" fillId="0" borderId="0" xfId="0" applyNumberFormat="1" applyFill="1" applyBorder="1"/>
    <xf numFmtId="164" fontId="0" fillId="0" borderId="0" xfId="0" applyNumberFormat="1" applyFill="1" applyBorder="1"/>
    <xf numFmtId="165" fontId="3" fillId="0" borderId="0" xfId="0" applyNumberFormat="1" applyFont="1" applyFill="1" applyBorder="1"/>
    <xf numFmtId="166" fontId="3" fillId="0" borderId="0" xfId="0" applyNumberFormat="1" applyFont="1" applyFill="1" applyBorder="1"/>
    <xf numFmtId="164" fontId="3" fillId="0" borderId="0" xfId="0" applyNumberFormat="1" applyFont="1" applyFill="1" applyBorder="1"/>
    <xf numFmtId="0" fontId="0" fillId="0" borderId="0" xfId="0" applyFill="1"/>
    <xf numFmtId="167" fontId="0" fillId="2" borderId="1" xfId="0" applyNumberFormat="1" applyFill="1" applyBorder="1" applyProtection="1">
      <protection locked="0"/>
    </xf>
    <xf numFmtId="0" fontId="2" fillId="0" borderId="0" xfId="0" applyFont="1" applyAlignment="1">
      <alignment horizontal="left"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left"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tabSelected="1" view="pageBreakPreview" topLeftCell="G1" zoomScaleNormal="100" zoomScaleSheetLayoutView="100" workbookViewId="0">
      <selection activeCell="T12" sqref="T12:U12"/>
    </sheetView>
  </sheetViews>
  <sheetFormatPr baseColWidth="10" defaultRowHeight="14.5" x14ac:dyDescent="0.35"/>
  <cols>
    <col min="2" max="2" width="14.90625" customWidth="1"/>
    <col min="3" max="3" width="11.08984375" customWidth="1"/>
    <col min="4" max="4" width="12.6328125" hidden="1" customWidth="1"/>
    <col min="5" max="5" width="12.90625" hidden="1" customWidth="1"/>
    <col min="6" max="7" width="15.08984375" style="3" customWidth="1"/>
    <col min="8" max="8" width="11" hidden="1" customWidth="1"/>
    <col min="9" max="10" width="12.6328125" style="3" hidden="1" customWidth="1"/>
    <col min="11" max="11" width="11" style="3" hidden="1" customWidth="1"/>
    <col min="12" max="13" width="13.90625" style="3" hidden="1" customWidth="1"/>
    <col min="14" max="14" width="4" customWidth="1"/>
    <col min="16" max="16" width="14.90625" customWidth="1"/>
    <col min="17" max="17" width="11.08984375" customWidth="1"/>
    <col min="18" max="18" width="12.6328125" hidden="1" customWidth="1"/>
    <col min="19" max="19" width="11.453125" hidden="1" customWidth="1"/>
    <col min="20" max="21" width="15.08984375" customWidth="1"/>
    <col min="22" max="27" width="11.54296875" hidden="1" customWidth="1"/>
    <col min="28" max="28" width="4.36328125" customWidth="1"/>
    <col min="30" max="30" width="14.90625" customWidth="1"/>
    <col min="31" max="31" width="11.08984375" customWidth="1"/>
    <col min="32" max="32" width="12.6328125" hidden="1" customWidth="1"/>
    <col min="33" max="33" width="11.453125" hidden="1" customWidth="1"/>
    <col min="34" max="35" width="15.08984375" customWidth="1"/>
    <col min="36" max="36" width="11.54296875" hidden="1" customWidth="1"/>
    <col min="37" max="37" width="14.90625" hidden="1" customWidth="1"/>
    <col min="38" max="38" width="14" hidden="1" customWidth="1"/>
    <col min="39" max="39" width="14.453125" hidden="1" customWidth="1"/>
    <col min="40" max="40" width="11.54296875" hidden="1" customWidth="1"/>
    <col min="41" max="41" width="15.08984375" hidden="1" customWidth="1"/>
    <col min="42" max="42" width="15.08984375" customWidth="1"/>
  </cols>
  <sheetData>
    <row r="1" spans="1:42" ht="15" x14ac:dyDescent="0.25">
      <c r="AI1" s="23" t="s">
        <v>8</v>
      </c>
    </row>
    <row r="2" spans="1:42" ht="15" x14ac:dyDescent="0.25">
      <c r="AI2" s="23" t="s">
        <v>21</v>
      </c>
    </row>
    <row r="3" spans="1:42" ht="21" x14ac:dyDescent="0.5">
      <c r="A3" s="45" t="s">
        <v>18</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row>
    <row r="5" spans="1:42" s="1" customFormat="1" ht="59.25" customHeight="1" x14ac:dyDescent="0.35">
      <c r="A5" s="44" t="s">
        <v>20</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42" s="1" customFormat="1" ht="17.25" customHeight="1" x14ac:dyDescent="0.3">
      <c r="A6" s="18"/>
      <c r="B6" s="18"/>
      <c r="C6" s="18"/>
      <c r="D6" s="18"/>
      <c r="E6" s="18"/>
      <c r="F6" s="18"/>
      <c r="G6" s="18"/>
      <c r="H6" s="18"/>
      <c r="I6" s="18"/>
      <c r="J6" s="18"/>
      <c r="K6" s="18"/>
      <c r="L6" s="18"/>
      <c r="M6" s="18"/>
      <c r="N6" s="18"/>
      <c r="O6" s="18"/>
    </row>
    <row r="7" spans="1:42" ht="15" hidden="1" x14ac:dyDescent="0.25"/>
    <row r="8" spans="1:42" s="28" customFormat="1" ht="15.75" x14ac:dyDescent="0.25">
      <c r="A8" s="25" t="s">
        <v>11</v>
      </c>
      <c r="B8" s="26"/>
      <c r="C8" s="26"/>
      <c r="D8" s="26"/>
      <c r="E8" s="26"/>
      <c r="F8" s="26"/>
      <c r="G8" s="26"/>
      <c r="H8" s="26"/>
      <c r="I8" s="26"/>
      <c r="J8" s="26"/>
      <c r="K8" s="26"/>
      <c r="L8" s="26"/>
      <c r="M8" s="27"/>
      <c r="N8" s="26"/>
      <c r="O8" s="26"/>
      <c r="P8" s="26"/>
      <c r="Q8" s="26"/>
      <c r="R8" s="26"/>
      <c r="S8" s="26"/>
      <c r="T8" s="26"/>
      <c r="U8" s="26"/>
      <c r="AB8" s="26"/>
      <c r="AC8" s="26"/>
      <c r="AD8" s="26"/>
      <c r="AE8" s="26"/>
      <c r="AF8" s="26"/>
      <c r="AG8" s="26"/>
      <c r="AH8" s="26"/>
      <c r="AI8" s="26"/>
    </row>
    <row r="10" spans="1:42" x14ac:dyDescent="0.35">
      <c r="A10" s="3" t="s">
        <v>0</v>
      </c>
      <c r="O10" s="3" t="s">
        <v>14</v>
      </c>
      <c r="T10" s="3"/>
      <c r="U10" s="3"/>
      <c r="W10" s="3"/>
      <c r="X10" s="3"/>
      <c r="Y10" s="3"/>
      <c r="Z10" s="3"/>
      <c r="AA10" s="3"/>
      <c r="AC10" s="3" t="s">
        <v>15</v>
      </c>
      <c r="AH10" s="3"/>
      <c r="AI10" s="3"/>
      <c r="AK10" s="3"/>
      <c r="AL10" s="3"/>
      <c r="AM10" s="3"/>
      <c r="AN10" s="3"/>
      <c r="AO10" s="3"/>
    </row>
    <row r="11" spans="1:42" ht="15" x14ac:dyDescent="0.25">
      <c r="T11" s="3"/>
      <c r="U11" s="3"/>
      <c r="W11" s="3"/>
      <c r="X11" s="3"/>
      <c r="Y11" s="3"/>
      <c r="Z11" s="3"/>
      <c r="AA11" s="3"/>
      <c r="AH11" s="3"/>
      <c r="AI11" s="3"/>
      <c r="AK11" s="3"/>
      <c r="AL11" s="3"/>
      <c r="AM11" s="3"/>
      <c r="AN11" s="3"/>
      <c r="AO11" s="3"/>
    </row>
    <row r="12" spans="1:42" s="2" customFormat="1" ht="66" customHeight="1" x14ac:dyDescent="0.35">
      <c r="A12" s="24" t="s">
        <v>6</v>
      </c>
      <c r="B12" s="24" t="s">
        <v>5</v>
      </c>
      <c r="C12" s="24" t="s">
        <v>7</v>
      </c>
      <c r="D12" s="24" t="s">
        <v>1</v>
      </c>
      <c r="E12" s="8" t="s">
        <v>2</v>
      </c>
      <c r="F12" s="42" t="s">
        <v>22</v>
      </c>
      <c r="G12" s="42"/>
      <c r="H12" s="8" t="s">
        <v>3</v>
      </c>
      <c r="I12" s="43" t="s">
        <v>12</v>
      </c>
      <c r="J12" s="43"/>
      <c r="K12" s="9" t="s">
        <v>4</v>
      </c>
      <c r="L12" s="41" t="s">
        <v>13</v>
      </c>
      <c r="M12" s="41"/>
      <c r="O12" s="24" t="s">
        <v>6</v>
      </c>
      <c r="P12" s="24" t="s">
        <v>5</v>
      </c>
      <c r="Q12" s="24" t="s">
        <v>7</v>
      </c>
      <c r="R12" s="24" t="s">
        <v>1</v>
      </c>
      <c r="S12" s="8" t="s">
        <v>2</v>
      </c>
      <c r="T12" s="42" t="s">
        <v>22</v>
      </c>
      <c r="U12" s="42"/>
      <c r="V12" s="8" t="s">
        <v>3</v>
      </c>
      <c r="W12" s="30" t="s">
        <v>12</v>
      </c>
      <c r="X12" s="30"/>
      <c r="Y12" s="9" t="s">
        <v>4</v>
      </c>
      <c r="Z12" s="31" t="s">
        <v>13</v>
      </c>
      <c r="AA12" s="31"/>
      <c r="AB12"/>
      <c r="AC12" s="24" t="s">
        <v>6</v>
      </c>
      <c r="AD12" s="24" t="s">
        <v>5</v>
      </c>
      <c r="AE12" s="24" t="s">
        <v>7</v>
      </c>
      <c r="AF12" s="24" t="s">
        <v>1</v>
      </c>
      <c r="AG12" s="8" t="s">
        <v>2</v>
      </c>
      <c r="AH12" s="42" t="s">
        <v>22</v>
      </c>
      <c r="AI12" s="42"/>
      <c r="AJ12" s="8" t="s">
        <v>3</v>
      </c>
      <c r="AK12" s="43" t="s">
        <v>12</v>
      </c>
      <c r="AL12" s="43"/>
      <c r="AM12" s="9" t="s">
        <v>4</v>
      </c>
      <c r="AN12" s="41" t="s">
        <v>13</v>
      </c>
      <c r="AO12" s="41"/>
      <c r="AP12"/>
    </row>
    <row r="13" spans="1:42" s="2" customFormat="1" ht="18" customHeight="1" x14ac:dyDescent="0.25">
      <c r="A13" s="24"/>
      <c r="B13" s="24"/>
      <c r="C13" s="24"/>
      <c r="D13" s="24"/>
      <c r="E13" s="8"/>
      <c r="F13" s="29" t="s">
        <v>16</v>
      </c>
      <c r="G13" s="29" t="s">
        <v>17</v>
      </c>
      <c r="H13" s="8"/>
      <c r="I13" s="30"/>
      <c r="J13" s="30"/>
      <c r="K13" s="9"/>
      <c r="L13" s="31"/>
      <c r="M13" s="31"/>
      <c r="O13" s="24"/>
      <c r="P13" s="24"/>
      <c r="Q13" s="24"/>
      <c r="R13" s="24"/>
      <c r="S13" s="8"/>
      <c r="T13" s="29" t="s">
        <v>16</v>
      </c>
      <c r="U13" s="29" t="s">
        <v>17</v>
      </c>
      <c r="V13" s="8"/>
      <c r="W13" s="30"/>
      <c r="X13" s="30"/>
      <c r="Y13" s="9"/>
      <c r="Z13" s="31"/>
      <c r="AA13" s="31"/>
      <c r="AB13"/>
      <c r="AC13" s="24"/>
      <c r="AD13" s="24"/>
      <c r="AE13" s="24"/>
      <c r="AF13" s="24"/>
      <c r="AG13" s="8"/>
      <c r="AH13" s="29" t="s">
        <v>16</v>
      </c>
      <c r="AI13" s="29" t="s">
        <v>17</v>
      </c>
      <c r="AJ13" s="8"/>
      <c r="AK13" s="30"/>
      <c r="AL13" s="30"/>
      <c r="AM13" s="9"/>
      <c r="AN13" s="31"/>
      <c r="AO13" s="31"/>
      <c r="AP13"/>
    </row>
    <row r="14" spans="1:42" ht="15" x14ac:dyDescent="0.25">
      <c r="A14" s="10">
        <v>10.01</v>
      </c>
      <c r="B14" s="19">
        <v>5</v>
      </c>
      <c r="C14" s="10">
        <f>A14*B14</f>
        <v>50.05</v>
      </c>
      <c r="D14" s="10">
        <v>9.19</v>
      </c>
      <c r="E14" s="11">
        <f>ROUND(C14/D14,2)</f>
        <v>5.45</v>
      </c>
      <c r="F14" s="21">
        <f>INT(E14)</f>
        <v>5</v>
      </c>
      <c r="G14" s="22">
        <f>INT(60*(E14-F14))</f>
        <v>27</v>
      </c>
      <c r="H14" s="11">
        <f>B14-E14</f>
        <v>-0.45000000000000018</v>
      </c>
      <c r="I14" s="12">
        <f>INT(H14*-1)</f>
        <v>0</v>
      </c>
      <c r="J14" s="13">
        <f>INT(60*(H14*-1-I14))</f>
        <v>27</v>
      </c>
      <c r="K14" s="14">
        <f>B14+H14</f>
        <v>4.55</v>
      </c>
      <c r="L14" s="15">
        <f>B14-I14-1</f>
        <v>4</v>
      </c>
      <c r="M14" s="16">
        <f>INT(60-J14)</f>
        <v>33</v>
      </c>
      <c r="O14" s="10">
        <v>11.64</v>
      </c>
      <c r="P14" s="19">
        <v>5</v>
      </c>
      <c r="Q14" s="10">
        <f>O14*P14</f>
        <v>58.2</v>
      </c>
      <c r="R14" s="10">
        <v>9.19</v>
      </c>
      <c r="S14" s="11">
        <f>ROUND(Q14/R14,2)</f>
        <v>6.33</v>
      </c>
      <c r="T14" s="21">
        <f>INT(S14)</f>
        <v>6</v>
      </c>
      <c r="U14" s="22">
        <f>INT(60*(S14-T14))</f>
        <v>19</v>
      </c>
      <c r="V14" s="11">
        <f>P14-S14</f>
        <v>-1.33</v>
      </c>
      <c r="W14" s="12">
        <f>INT(V14*-1)</f>
        <v>1</v>
      </c>
      <c r="X14" s="13">
        <f>INT(60*(V14*-1-W14))</f>
        <v>19</v>
      </c>
      <c r="Y14" s="14">
        <f>P14+V14</f>
        <v>3.67</v>
      </c>
      <c r="Z14" s="15">
        <f>P14-W14-1</f>
        <v>3</v>
      </c>
      <c r="AA14" s="16">
        <f>INT(60-X14)</f>
        <v>41</v>
      </c>
      <c r="AC14" s="10">
        <v>15.8</v>
      </c>
      <c r="AD14" s="19">
        <v>5</v>
      </c>
      <c r="AE14" s="10">
        <f>AC14*AD14</f>
        <v>79</v>
      </c>
      <c r="AF14" s="10">
        <v>9.19</v>
      </c>
      <c r="AG14" s="11">
        <f>ROUND(AE14/AF14,2)</f>
        <v>8.6</v>
      </c>
      <c r="AH14" s="21">
        <f>INT(AG14)</f>
        <v>8</v>
      </c>
      <c r="AI14" s="22">
        <f>INT(60*(AG14-AH14))</f>
        <v>36</v>
      </c>
      <c r="AJ14" s="11">
        <f>AD14-AG14</f>
        <v>-3.5999999999999996</v>
      </c>
      <c r="AK14" s="12">
        <f>INT(AJ14*-1)</f>
        <v>3</v>
      </c>
      <c r="AL14" s="13">
        <f>INT(60*(AJ14*-1-AK14))</f>
        <v>36</v>
      </c>
      <c r="AM14" s="14">
        <f>AD14+AJ14</f>
        <v>1.4000000000000004</v>
      </c>
      <c r="AN14" s="15">
        <f>AD14-AK14-1</f>
        <v>1</v>
      </c>
      <c r="AO14" s="16">
        <f>INT(60-AL14)</f>
        <v>24</v>
      </c>
    </row>
    <row r="15" spans="1:42" ht="14.25" customHeight="1" x14ac:dyDescent="0.25">
      <c r="A15" s="10">
        <v>10.01</v>
      </c>
      <c r="B15" s="19">
        <v>10</v>
      </c>
      <c r="C15" s="10">
        <f t="shared" ref="C15:C17" si="0">A15*B15</f>
        <v>100.1</v>
      </c>
      <c r="D15" s="10">
        <v>9.19</v>
      </c>
      <c r="E15" s="11">
        <f t="shared" ref="E15:E17" si="1">ROUND(C15/D15,2)</f>
        <v>10.89</v>
      </c>
      <c r="F15" s="21">
        <f t="shared" ref="F15:F33" si="2">INT(E15)</f>
        <v>10</v>
      </c>
      <c r="G15" s="22">
        <f t="shared" ref="G15:G30" si="3">INT(60*(E15-F15))</f>
        <v>53</v>
      </c>
      <c r="H15" s="11">
        <f t="shared" ref="H15:H17" si="4">B15-E15</f>
        <v>-0.89000000000000057</v>
      </c>
      <c r="I15" s="12">
        <f t="shared" ref="I15:I33" si="5">INT(H15*-1)</f>
        <v>0</v>
      </c>
      <c r="J15" s="13">
        <f t="shared" ref="J15:J30" si="6">INT(60*(H15*-1-I15))</f>
        <v>53</v>
      </c>
      <c r="K15" s="14">
        <f t="shared" ref="K15:K17" si="7">B15+H15</f>
        <v>9.11</v>
      </c>
      <c r="L15" s="15">
        <f t="shared" ref="L15:L30" si="8">B15-I15-1</f>
        <v>9</v>
      </c>
      <c r="M15" s="16">
        <f t="shared" ref="M15:M30" si="9">INT(60-J15)</f>
        <v>7</v>
      </c>
      <c r="O15" s="10">
        <v>11.64</v>
      </c>
      <c r="P15" s="19">
        <v>10</v>
      </c>
      <c r="Q15" s="10">
        <f t="shared" ref="Q15:Q21" si="10">O15*P15</f>
        <v>116.4</v>
      </c>
      <c r="R15" s="10">
        <v>9.19</v>
      </c>
      <c r="S15" s="11">
        <f t="shared" ref="S15:S21" si="11">ROUND(Q15/R15,2)</f>
        <v>12.67</v>
      </c>
      <c r="T15" s="21">
        <f t="shared" ref="T15:T33" si="12">INT(S15)</f>
        <v>12</v>
      </c>
      <c r="U15" s="22">
        <f t="shared" ref="U15:U30" si="13">INT(60*(S15-T15))</f>
        <v>40</v>
      </c>
      <c r="V15" s="11">
        <f t="shared" ref="V15:V21" si="14">P15-S15</f>
        <v>-2.67</v>
      </c>
      <c r="W15" s="12">
        <f t="shared" ref="W15:W33" si="15">INT(V15*-1)</f>
        <v>2</v>
      </c>
      <c r="X15" s="13">
        <f t="shared" ref="X15:X30" si="16">INT(60*(V15*-1-W15))</f>
        <v>40</v>
      </c>
      <c r="Y15" s="14">
        <f t="shared" ref="Y15:Y21" si="17">P15+V15</f>
        <v>7.33</v>
      </c>
      <c r="Z15" s="15">
        <f t="shared" ref="Z15:Z30" si="18">P15-W15-1</f>
        <v>7</v>
      </c>
      <c r="AA15" s="16">
        <f t="shared" ref="AA15:AA30" si="19">INT(60-X15)</f>
        <v>20</v>
      </c>
      <c r="AC15" s="10">
        <v>15.8</v>
      </c>
      <c r="AD15" s="19">
        <v>10</v>
      </c>
      <c r="AE15" s="10">
        <f t="shared" ref="AE15:AE21" si="20">AC15*AD15</f>
        <v>158</v>
      </c>
      <c r="AF15" s="10">
        <v>9.19</v>
      </c>
      <c r="AG15" s="11">
        <f t="shared" ref="AG15:AG21" si="21">ROUND(AE15/AF15,2)</f>
        <v>17.190000000000001</v>
      </c>
      <c r="AH15" s="21">
        <f t="shared" ref="AH15:AH33" si="22">INT(AG15)</f>
        <v>17</v>
      </c>
      <c r="AI15" s="22">
        <f t="shared" ref="AI15:AI30" si="23">INT(60*(AG15-AH15))</f>
        <v>11</v>
      </c>
      <c r="AJ15" s="11">
        <f t="shared" ref="AJ15:AJ21" si="24">AD15-AG15</f>
        <v>-7.1900000000000013</v>
      </c>
      <c r="AK15" s="12">
        <f t="shared" ref="AK15:AK33" si="25">INT(AJ15*-1)</f>
        <v>7</v>
      </c>
      <c r="AL15" s="13">
        <f t="shared" ref="AL15:AL30" si="26">INT(60*(AJ15*-1-AK15))</f>
        <v>11</v>
      </c>
      <c r="AM15" s="14">
        <f t="shared" ref="AM15:AM21" si="27">AD15+AJ15</f>
        <v>2.8099999999999987</v>
      </c>
      <c r="AN15" s="15">
        <f t="shared" ref="AN15:AN30" si="28">AD15-AK15-1</f>
        <v>2</v>
      </c>
      <c r="AO15" s="16">
        <f t="shared" ref="AO15:AO30" si="29">INT(60-AL15)</f>
        <v>49</v>
      </c>
    </row>
    <row r="16" spans="1:42" ht="15" x14ac:dyDescent="0.25">
      <c r="A16" s="10">
        <v>10.01</v>
      </c>
      <c r="B16" s="19">
        <v>15</v>
      </c>
      <c r="C16" s="10">
        <f t="shared" si="0"/>
        <v>150.15</v>
      </c>
      <c r="D16" s="10">
        <v>9.19</v>
      </c>
      <c r="E16" s="11">
        <f t="shared" si="1"/>
        <v>16.34</v>
      </c>
      <c r="F16" s="21">
        <f t="shared" si="2"/>
        <v>16</v>
      </c>
      <c r="G16" s="22">
        <f t="shared" si="3"/>
        <v>20</v>
      </c>
      <c r="H16" s="11">
        <f t="shared" si="4"/>
        <v>-1.3399999999999999</v>
      </c>
      <c r="I16" s="12">
        <f t="shared" si="5"/>
        <v>1</v>
      </c>
      <c r="J16" s="13">
        <f t="shared" si="6"/>
        <v>20</v>
      </c>
      <c r="K16" s="14">
        <f t="shared" si="7"/>
        <v>13.66</v>
      </c>
      <c r="L16" s="15">
        <f t="shared" si="8"/>
        <v>13</v>
      </c>
      <c r="M16" s="16">
        <f t="shared" si="9"/>
        <v>40</v>
      </c>
      <c r="O16" s="10">
        <v>11.64</v>
      </c>
      <c r="P16" s="19">
        <v>15</v>
      </c>
      <c r="Q16" s="10">
        <f t="shared" si="10"/>
        <v>174.60000000000002</v>
      </c>
      <c r="R16" s="10">
        <v>9.19</v>
      </c>
      <c r="S16" s="11">
        <f t="shared" si="11"/>
        <v>19</v>
      </c>
      <c r="T16" s="21">
        <f t="shared" si="12"/>
        <v>19</v>
      </c>
      <c r="U16" s="22">
        <f t="shared" si="13"/>
        <v>0</v>
      </c>
      <c r="V16" s="11">
        <f t="shared" si="14"/>
        <v>-4</v>
      </c>
      <c r="W16" s="12">
        <f t="shared" si="15"/>
        <v>4</v>
      </c>
      <c r="X16" s="13">
        <f t="shared" si="16"/>
        <v>0</v>
      </c>
      <c r="Y16" s="14">
        <f t="shared" si="17"/>
        <v>11</v>
      </c>
      <c r="Z16" s="15">
        <f t="shared" si="18"/>
        <v>10</v>
      </c>
      <c r="AA16" s="16">
        <f t="shared" si="19"/>
        <v>60</v>
      </c>
      <c r="AC16" s="10">
        <v>15.8</v>
      </c>
      <c r="AD16" s="19">
        <v>15</v>
      </c>
      <c r="AE16" s="10">
        <f t="shared" si="20"/>
        <v>237</v>
      </c>
      <c r="AF16" s="10">
        <v>9.19</v>
      </c>
      <c r="AG16" s="11">
        <f t="shared" si="21"/>
        <v>25.79</v>
      </c>
      <c r="AH16" s="21">
        <f t="shared" si="22"/>
        <v>25</v>
      </c>
      <c r="AI16" s="22">
        <f t="shared" si="23"/>
        <v>47</v>
      </c>
      <c r="AJ16" s="11">
        <f t="shared" si="24"/>
        <v>-10.79</v>
      </c>
      <c r="AK16" s="12">
        <f t="shared" si="25"/>
        <v>10</v>
      </c>
      <c r="AL16" s="13">
        <f t="shared" si="26"/>
        <v>47</v>
      </c>
      <c r="AM16" s="14">
        <f t="shared" si="27"/>
        <v>4.2100000000000009</v>
      </c>
      <c r="AN16" s="15">
        <f t="shared" si="28"/>
        <v>4</v>
      </c>
      <c r="AO16" s="16">
        <f t="shared" si="29"/>
        <v>13</v>
      </c>
    </row>
    <row r="17" spans="1:41" ht="15" x14ac:dyDescent="0.25">
      <c r="A17" s="10">
        <v>10.01</v>
      </c>
      <c r="B17" s="19">
        <v>20</v>
      </c>
      <c r="C17" s="10">
        <f t="shared" si="0"/>
        <v>200.2</v>
      </c>
      <c r="D17" s="10">
        <v>9.19</v>
      </c>
      <c r="E17" s="11">
        <f t="shared" si="1"/>
        <v>21.78</v>
      </c>
      <c r="F17" s="21">
        <f t="shared" si="2"/>
        <v>21</v>
      </c>
      <c r="G17" s="22">
        <f t="shared" si="3"/>
        <v>46</v>
      </c>
      <c r="H17" s="11">
        <f t="shared" si="4"/>
        <v>-1.7800000000000011</v>
      </c>
      <c r="I17" s="12">
        <f t="shared" si="5"/>
        <v>1</v>
      </c>
      <c r="J17" s="13">
        <f t="shared" si="6"/>
        <v>46</v>
      </c>
      <c r="K17" s="14">
        <f t="shared" si="7"/>
        <v>18.22</v>
      </c>
      <c r="L17" s="15">
        <f t="shared" si="8"/>
        <v>18</v>
      </c>
      <c r="M17" s="16">
        <f t="shared" si="9"/>
        <v>14</v>
      </c>
      <c r="O17" s="10">
        <v>11.64</v>
      </c>
      <c r="P17" s="19">
        <v>20</v>
      </c>
      <c r="Q17" s="10">
        <f t="shared" si="10"/>
        <v>232.8</v>
      </c>
      <c r="R17" s="10">
        <v>9.19</v>
      </c>
      <c r="S17" s="11">
        <f t="shared" si="11"/>
        <v>25.33</v>
      </c>
      <c r="T17" s="21">
        <f t="shared" si="12"/>
        <v>25</v>
      </c>
      <c r="U17" s="22">
        <f t="shared" si="13"/>
        <v>19</v>
      </c>
      <c r="V17" s="11">
        <f t="shared" si="14"/>
        <v>-5.3299999999999983</v>
      </c>
      <c r="W17" s="12">
        <f t="shared" si="15"/>
        <v>5</v>
      </c>
      <c r="X17" s="13">
        <f t="shared" si="16"/>
        <v>19</v>
      </c>
      <c r="Y17" s="14">
        <f t="shared" si="17"/>
        <v>14.670000000000002</v>
      </c>
      <c r="Z17" s="15">
        <f t="shared" si="18"/>
        <v>14</v>
      </c>
      <c r="AA17" s="16">
        <f t="shared" si="19"/>
        <v>41</v>
      </c>
      <c r="AC17" s="10">
        <v>15.8</v>
      </c>
      <c r="AD17" s="19">
        <v>20</v>
      </c>
      <c r="AE17" s="10">
        <f t="shared" si="20"/>
        <v>316</v>
      </c>
      <c r="AF17" s="10">
        <v>9.19</v>
      </c>
      <c r="AG17" s="11">
        <f t="shared" si="21"/>
        <v>34.39</v>
      </c>
      <c r="AH17" s="21">
        <f t="shared" si="22"/>
        <v>34</v>
      </c>
      <c r="AI17" s="22">
        <f t="shared" si="23"/>
        <v>23</v>
      </c>
      <c r="AJ17" s="11">
        <f t="shared" si="24"/>
        <v>-14.39</v>
      </c>
      <c r="AK17" s="12">
        <f t="shared" si="25"/>
        <v>14</v>
      </c>
      <c r="AL17" s="13">
        <f t="shared" si="26"/>
        <v>23</v>
      </c>
      <c r="AM17" s="14">
        <f t="shared" si="27"/>
        <v>5.6099999999999994</v>
      </c>
      <c r="AN17" s="15">
        <f t="shared" si="28"/>
        <v>5</v>
      </c>
      <c r="AO17" s="16">
        <f t="shared" si="29"/>
        <v>37</v>
      </c>
    </row>
    <row r="18" spans="1:41" ht="15" x14ac:dyDescent="0.25">
      <c r="A18" s="10">
        <v>10.01</v>
      </c>
      <c r="B18" s="19">
        <v>25</v>
      </c>
      <c r="C18" s="10">
        <f t="shared" ref="C18:C21" si="30">A18*B18</f>
        <v>250.25</v>
      </c>
      <c r="D18" s="10">
        <v>9.19</v>
      </c>
      <c r="E18" s="11">
        <f t="shared" ref="E18:E21" si="31">ROUND(C18/D18,2)</f>
        <v>27.23</v>
      </c>
      <c r="F18" s="21">
        <f t="shared" si="2"/>
        <v>27</v>
      </c>
      <c r="G18" s="22">
        <f t="shared" si="3"/>
        <v>13</v>
      </c>
      <c r="H18" s="11">
        <f t="shared" ref="H18:H21" si="32">B18-E18</f>
        <v>-2.2300000000000004</v>
      </c>
      <c r="I18" s="12">
        <f t="shared" si="5"/>
        <v>2</v>
      </c>
      <c r="J18" s="13">
        <f t="shared" si="6"/>
        <v>13</v>
      </c>
      <c r="K18" s="14">
        <f t="shared" ref="K18:K21" si="33">B18+H18</f>
        <v>22.77</v>
      </c>
      <c r="L18" s="15">
        <f t="shared" si="8"/>
        <v>22</v>
      </c>
      <c r="M18" s="16">
        <f t="shared" si="9"/>
        <v>47</v>
      </c>
      <c r="O18" s="10">
        <v>11.64</v>
      </c>
      <c r="P18" s="19">
        <v>25</v>
      </c>
      <c r="Q18" s="10">
        <f t="shared" si="10"/>
        <v>291</v>
      </c>
      <c r="R18" s="10">
        <v>9.19</v>
      </c>
      <c r="S18" s="11">
        <f t="shared" si="11"/>
        <v>31.66</v>
      </c>
      <c r="T18" s="21">
        <f t="shared" si="12"/>
        <v>31</v>
      </c>
      <c r="U18" s="22">
        <f t="shared" si="13"/>
        <v>39</v>
      </c>
      <c r="V18" s="11">
        <f t="shared" si="14"/>
        <v>-6.66</v>
      </c>
      <c r="W18" s="12">
        <f t="shared" si="15"/>
        <v>6</v>
      </c>
      <c r="X18" s="13">
        <f t="shared" si="16"/>
        <v>39</v>
      </c>
      <c r="Y18" s="14">
        <f t="shared" si="17"/>
        <v>18.34</v>
      </c>
      <c r="Z18" s="15">
        <f t="shared" si="18"/>
        <v>18</v>
      </c>
      <c r="AA18" s="16">
        <f t="shared" si="19"/>
        <v>21</v>
      </c>
      <c r="AC18" s="10">
        <v>15.8</v>
      </c>
      <c r="AD18" s="19">
        <v>25</v>
      </c>
      <c r="AE18" s="10">
        <f t="shared" si="20"/>
        <v>395</v>
      </c>
      <c r="AF18" s="10">
        <v>9.19</v>
      </c>
      <c r="AG18" s="11">
        <f t="shared" si="21"/>
        <v>42.98</v>
      </c>
      <c r="AH18" s="21">
        <f t="shared" si="22"/>
        <v>42</v>
      </c>
      <c r="AI18" s="22">
        <f t="shared" si="23"/>
        <v>58</v>
      </c>
      <c r="AJ18" s="11">
        <f t="shared" si="24"/>
        <v>-17.979999999999997</v>
      </c>
      <c r="AK18" s="12">
        <f t="shared" si="25"/>
        <v>17</v>
      </c>
      <c r="AL18" s="13">
        <f t="shared" si="26"/>
        <v>58</v>
      </c>
      <c r="AM18" s="14">
        <f t="shared" si="27"/>
        <v>7.0200000000000031</v>
      </c>
      <c r="AN18" s="15">
        <f t="shared" si="28"/>
        <v>7</v>
      </c>
      <c r="AO18" s="16">
        <f t="shared" si="29"/>
        <v>2</v>
      </c>
    </row>
    <row r="19" spans="1:41" x14ac:dyDescent="0.35">
      <c r="A19" s="10">
        <v>10.01</v>
      </c>
      <c r="B19" s="19">
        <v>30</v>
      </c>
      <c r="C19" s="10">
        <f t="shared" si="30"/>
        <v>300.3</v>
      </c>
      <c r="D19" s="10">
        <v>9.19</v>
      </c>
      <c r="E19" s="11">
        <f t="shared" si="31"/>
        <v>32.68</v>
      </c>
      <c r="F19" s="21">
        <f t="shared" si="2"/>
        <v>32</v>
      </c>
      <c r="G19" s="22">
        <f t="shared" si="3"/>
        <v>40</v>
      </c>
      <c r="H19" s="11">
        <f t="shared" si="32"/>
        <v>-2.6799999999999997</v>
      </c>
      <c r="I19" s="12">
        <f t="shared" si="5"/>
        <v>2</v>
      </c>
      <c r="J19" s="13">
        <f t="shared" si="6"/>
        <v>40</v>
      </c>
      <c r="K19" s="14">
        <f t="shared" si="33"/>
        <v>27.32</v>
      </c>
      <c r="L19" s="15">
        <f t="shared" si="8"/>
        <v>27</v>
      </c>
      <c r="M19" s="16">
        <f t="shared" si="9"/>
        <v>20</v>
      </c>
      <c r="O19" s="10">
        <v>11.64</v>
      </c>
      <c r="P19" s="19">
        <v>30</v>
      </c>
      <c r="Q19" s="10">
        <f t="shared" si="10"/>
        <v>349.20000000000005</v>
      </c>
      <c r="R19" s="10">
        <v>9.19</v>
      </c>
      <c r="S19" s="11">
        <f t="shared" si="11"/>
        <v>38</v>
      </c>
      <c r="T19" s="21">
        <f t="shared" si="12"/>
        <v>38</v>
      </c>
      <c r="U19" s="22">
        <f t="shared" si="13"/>
        <v>0</v>
      </c>
      <c r="V19" s="11">
        <f t="shared" si="14"/>
        <v>-8</v>
      </c>
      <c r="W19" s="12">
        <f t="shared" si="15"/>
        <v>8</v>
      </c>
      <c r="X19" s="13">
        <f t="shared" si="16"/>
        <v>0</v>
      </c>
      <c r="Y19" s="14">
        <f t="shared" si="17"/>
        <v>22</v>
      </c>
      <c r="Z19" s="15">
        <f t="shared" si="18"/>
        <v>21</v>
      </c>
      <c r="AA19" s="16">
        <f t="shared" si="19"/>
        <v>60</v>
      </c>
      <c r="AC19" s="10">
        <v>15.8</v>
      </c>
      <c r="AD19" s="19">
        <v>30</v>
      </c>
      <c r="AE19" s="10">
        <f t="shared" si="20"/>
        <v>474</v>
      </c>
      <c r="AF19" s="10">
        <v>9.19</v>
      </c>
      <c r="AG19" s="11">
        <f t="shared" si="21"/>
        <v>51.58</v>
      </c>
      <c r="AH19" s="21">
        <f t="shared" si="22"/>
        <v>51</v>
      </c>
      <c r="AI19" s="22">
        <f t="shared" si="23"/>
        <v>34</v>
      </c>
      <c r="AJ19" s="11">
        <f t="shared" si="24"/>
        <v>-21.58</v>
      </c>
      <c r="AK19" s="12">
        <f t="shared" si="25"/>
        <v>21</v>
      </c>
      <c r="AL19" s="13">
        <f t="shared" si="26"/>
        <v>34</v>
      </c>
      <c r="AM19" s="14">
        <f t="shared" si="27"/>
        <v>8.4200000000000017</v>
      </c>
      <c r="AN19" s="15">
        <f t="shared" si="28"/>
        <v>8</v>
      </c>
      <c r="AO19" s="16">
        <f t="shared" si="29"/>
        <v>26</v>
      </c>
    </row>
    <row r="20" spans="1:41" x14ac:dyDescent="0.35">
      <c r="A20" s="10">
        <v>10.01</v>
      </c>
      <c r="B20" s="19">
        <v>35</v>
      </c>
      <c r="C20" s="10">
        <f t="shared" si="30"/>
        <v>350.34999999999997</v>
      </c>
      <c r="D20" s="10">
        <v>9.19</v>
      </c>
      <c r="E20" s="11">
        <f t="shared" si="31"/>
        <v>38.119999999999997</v>
      </c>
      <c r="F20" s="21">
        <f t="shared" si="2"/>
        <v>38</v>
      </c>
      <c r="G20" s="22">
        <f t="shared" si="3"/>
        <v>7</v>
      </c>
      <c r="H20" s="11">
        <f t="shared" si="32"/>
        <v>-3.1199999999999974</v>
      </c>
      <c r="I20" s="12">
        <f t="shared" si="5"/>
        <v>3</v>
      </c>
      <c r="J20" s="13">
        <f t="shared" si="6"/>
        <v>7</v>
      </c>
      <c r="K20" s="14">
        <f t="shared" si="33"/>
        <v>31.880000000000003</v>
      </c>
      <c r="L20" s="15">
        <f t="shared" si="8"/>
        <v>31</v>
      </c>
      <c r="M20" s="16">
        <f t="shared" si="9"/>
        <v>53</v>
      </c>
      <c r="O20" s="10">
        <v>11.64</v>
      </c>
      <c r="P20" s="19">
        <v>35</v>
      </c>
      <c r="Q20" s="10">
        <f t="shared" si="10"/>
        <v>407.40000000000003</v>
      </c>
      <c r="R20" s="10">
        <v>9.19</v>
      </c>
      <c r="S20" s="11">
        <f t="shared" si="11"/>
        <v>44.33</v>
      </c>
      <c r="T20" s="21">
        <f t="shared" si="12"/>
        <v>44</v>
      </c>
      <c r="U20" s="22">
        <f t="shared" si="13"/>
        <v>19</v>
      </c>
      <c r="V20" s="11">
        <f t="shared" si="14"/>
        <v>-9.3299999999999983</v>
      </c>
      <c r="W20" s="12">
        <f t="shared" si="15"/>
        <v>9</v>
      </c>
      <c r="X20" s="13">
        <f t="shared" si="16"/>
        <v>19</v>
      </c>
      <c r="Y20" s="14">
        <f t="shared" si="17"/>
        <v>25.67</v>
      </c>
      <c r="Z20" s="15">
        <f t="shared" si="18"/>
        <v>25</v>
      </c>
      <c r="AA20" s="16">
        <f t="shared" si="19"/>
        <v>41</v>
      </c>
      <c r="AC20" s="10">
        <v>15.8</v>
      </c>
      <c r="AD20" s="19">
        <v>35</v>
      </c>
      <c r="AE20" s="10">
        <f t="shared" si="20"/>
        <v>553</v>
      </c>
      <c r="AF20" s="10">
        <v>9.19</v>
      </c>
      <c r="AG20" s="11">
        <f t="shared" si="21"/>
        <v>60.17</v>
      </c>
      <c r="AH20" s="21">
        <f t="shared" si="22"/>
        <v>60</v>
      </c>
      <c r="AI20" s="22">
        <f t="shared" si="23"/>
        <v>10</v>
      </c>
      <c r="AJ20" s="11">
        <f t="shared" si="24"/>
        <v>-25.17</v>
      </c>
      <c r="AK20" s="12">
        <f t="shared" si="25"/>
        <v>25</v>
      </c>
      <c r="AL20" s="13">
        <f t="shared" si="26"/>
        <v>10</v>
      </c>
      <c r="AM20" s="14">
        <f t="shared" si="27"/>
        <v>9.8299999999999983</v>
      </c>
      <c r="AN20" s="15">
        <f t="shared" si="28"/>
        <v>9</v>
      </c>
      <c r="AO20" s="16">
        <f t="shared" si="29"/>
        <v>50</v>
      </c>
    </row>
    <row r="21" spans="1:41" x14ac:dyDescent="0.35">
      <c r="A21" s="10">
        <v>10.01</v>
      </c>
      <c r="B21" s="19">
        <v>40</v>
      </c>
      <c r="C21" s="10">
        <f t="shared" si="30"/>
        <v>400.4</v>
      </c>
      <c r="D21" s="10">
        <v>9.19</v>
      </c>
      <c r="E21" s="11">
        <f t="shared" si="31"/>
        <v>43.57</v>
      </c>
      <c r="F21" s="21">
        <f t="shared" si="2"/>
        <v>43</v>
      </c>
      <c r="G21" s="22">
        <f t="shared" si="3"/>
        <v>34</v>
      </c>
      <c r="H21" s="11">
        <f t="shared" si="32"/>
        <v>-3.5700000000000003</v>
      </c>
      <c r="I21" s="12">
        <f t="shared" si="5"/>
        <v>3</v>
      </c>
      <c r="J21" s="13">
        <f t="shared" si="6"/>
        <v>34</v>
      </c>
      <c r="K21" s="14">
        <f t="shared" si="33"/>
        <v>36.43</v>
      </c>
      <c r="L21" s="15">
        <f t="shared" si="8"/>
        <v>36</v>
      </c>
      <c r="M21" s="16">
        <f t="shared" si="9"/>
        <v>26</v>
      </c>
      <c r="O21" s="10">
        <v>11.64</v>
      </c>
      <c r="P21" s="19">
        <v>40</v>
      </c>
      <c r="Q21" s="10">
        <f t="shared" si="10"/>
        <v>465.6</v>
      </c>
      <c r="R21" s="10">
        <v>9.19</v>
      </c>
      <c r="S21" s="11">
        <f t="shared" si="11"/>
        <v>50.66</v>
      </c>
      <c r="T21" s="21">
        <f t="shared" si="12"/>
        <v>50</v>
      </c>
      <c r="U21" s="22">
        <f t="shared" si="13"/>
        <v>39</v>
      </c>
      <c r="V21" s="11">
        <f t="shared" si="14"/>
        <v>-10.659999999999997</v>
      </c>
      <c r="W21" s="12">
        <f t="shared" si="15"/>
        <v>10</v>
      </c>
      <c r="X21" s="13">
        <f t="shared" si="16"/>
        <v>39</v>
      </c>
      <c r="Y21" s="14">
        <f t="shared" si="17"/>
        <v>29.340000000000003</v>
      </c>
      <c r="Z21" s="15">
        <f t="shared" si="18"/>
        <v>29</v>
      </c>
      <c r="AA21" s="16">
        <f t="shared" si="19"/>
        <v>21</v>
      </c>
      <c r="AC21" s="10">
        <v>15.8</v>
      </c>
      <c r="AD21" s="19">
        <v>40</v>
      </c>
      <c r="AE21" s="10">
        <f t="shared" si="20"/>
        <v>632</v>
      </c>
      <c r="AF21" s="10">
        <v>9.19</v>
      </c>
      <c r="AG21" s="11">
        <f t="shared" si="21"/>
        <v>68.77</v>
      </c>
      <c r="AH21" s="21">
        <f t="shared" si="22"/>
        <v>68</v>
      </c>
      <c r="AI21" s="22">
        <f t="shared" si="23"/>
        <v>46</v>
      </c>
      <c r="AJ21" s="11">
        <f t="shared" si="24"/>
        <v>-28.769999999999996</v>
      </c>
      <c r="AK21" s="12">
        <f t="shared" si="25"/>
        <v>28</v>
      </c>
      <c r="AL21" s="13">
        <f t="shared" si="26"/>
        <v>46</v>
      </c>
      <c r="AM21" s="14">
        <f t="shared" si="27"/>
        <v>11.230000000000004</v>
      </c>
      <c r="AN21" s="15">
        <f t="shared" si="28"/>
        <v>11</v>
      </c>
      <c r="AO21" s="16">
        <f t="shared" si="29"/>
        <v>14</v>
      </c>
    </row>
    <row r="22" spans="1:41" x14ac:dyDescent="0.35">
      <c r="A22" s="10">
        <v>10.01</v>
      </c>
      <c r="B22" s="19">
        <v>45</v>
      </c>
      <c r="C22" s="10">
        <f>A22*B22</f>
        <v>450.45</v>
      </c>
      <c r="D22" s="10">
        <v>9.19</v>
      </c>
      <c r="E22" s="11">
        <f>ROUND(C22/D22,2)</f>
        <v>49.02</v>
      </c>
      <c r="F22" s="21">
        <f t="shared" si="2"/>
        <v>49</v>
      </c>
      <c r="G22" s="22">
        <f t="shared" si="3"/>
        <v>1</v>
      </c>
      <c r="H22" s="11">
        <f>B22-E22</f>
        <v>-4.0200000000000031</v>
      </c>
      <c r="I22" s="12">
        <f t="shared" si="5"/>
        <v>4</v>
      </c>
      <c r="J22" s="13">
        <f t="shared" si="6"/>
        <v>1</v>
      </c>
      <c r="K22" s="14">
        <f>B22+H22</f>
        <v>40.98</v>
      </c>
      <c r="L22" s="15">
        <f t="shared" si="8"/>
        <v>40</v>
      </c>
      <c r="M22" s="16">
        <f t="shared" si="9"/>
        <v>59</v>
      </c>
      <c r="O22" s="10">
        <v>11.64</v>
      </c>
      <c r="P22" s="19">
        <v>45</v>
      </c>
      <c r="Q22" s="10">
        <f>O22*P22</f>
        <v>523.80000000000007</v>
      </c>
      <c r="R22" s="10">
        <v>9.19</v>
      </c>
      <c r="S22" s="11">
        <f>ROUND(Q22/R22,2)</f>
        <v>57</v>
      </c>
      <c r="T22" s="21">
        <f t="shared" si="12"/>
        <v>57</v>
      </c>
      <c r="U22" s="22">
        <f t="shared" si="13"/>
        <v>0</v>
      </c>
      <c r="V22" s="11">
        <f>P22-S22</f>
        <v>-12</v>
      </c>
      <c r="W22" s="12">
        <f t="shared" si="15"/>
        <v>12</v>
      </c>
      <c r="X22" s="13">
        <f t="shared" si="16"/>
        <v>0</v>
      </c>
      <c r="Y22" s="14">
        <f>P22+V22</f>
        <v>33</v>
      </c>
      <c r="Z22" s="15">
        <f t="shared" si="18"/>
        <v>32</v>
      </c>
      <c r="AA22" s="16">
        <f t="shared" si="19"/>
        <v>60</v>
      </c>
      <c r="AC22" s="10">
        <v>15.8</v>
      </c>
      <c r="AD22" s="19">
        <v>45</v>
      </c>
      <c r="AE22" s="10">
        <f>AC22*AD22</f>
        <v>711</v>
      </c>
      <c r="AF22" s="10">
        <v>9.19</v>
      </c>
      <c r="AG22" s="11">
        <f>ROUND(AE22/AF22,2)</f>
        <v>77.37</v>
      </c>
      <c r="AH22" s="21">
        <f t="shared" si="22"/>
        <v>77</v>
      </c>
      <c r="AI22" s="22">
        <f t="shared" si="23"/>
        <v>22</v>
      </c>
      <c r="AJ22" s="11">
        <f>AD22-AG22</f>
        <v>-32.370000000000005</v>
      </c>
      <c r="AK22" s="12">
        <f t="shared" si="25"/>
        <v>32</v>
      </c>
      <c r="AL22" s="13">
        <f t="shared" si="26"/>
        <v>22</v>
      </c>
      <c r="AM22" s="14">
        <f>AD22+AJ22</f>
        <v>12.629999999999995</v>
      </c>
      <c r="AN22" s="15">
        <f t="shared" si="28"/>
        <v>12</v>
      </c>
      <c r="AO22" s="16">
        <f t="shared" si="29"/>
        <v>38</v>
      </c>
    </row>
    <row r="23" spans="1:41" x14ac:dyDescent="0.35">
      <c r="A23" s="10">
        <v>10.01</v>
      </c>
      <c r="B23" s="19">
        <v>50</v>
      </c>
      <c r="C23" s="10">
        <f t="shared" ref="C23:C27" si="34">A23*B23</f>
        <v>500.5</v>
      </c>
      <c r="D23" s="10">
        <v>9.19</v>
      </c>
      <c r="E23" s="11">
        <f t="shared" ref="E23:E27" si="35">ROUND(C23/D23,2)</f>
        <v>54.46</v>
      </c>
      <c r="F23" s="21">
        <f t="shared" si="2"/>
        <v>54</v>
      </c>
      <c r="G23" s="22">
        <f t="shared" si="3"/>
        <v>27</v>
      </c>
      <c r="H23" s="11">
        <f t="shared" ref="H23:H27" si="36">B23-E23</f>
        <v>-4.4600000000000009</v>
      </c>
      <c r="I23" s="12">
        <f t="shared" si="5"/>
        <v>4</v>
      </c>
      <c r="J23" s="13">
        <f t="shared" si="6"/>
        <v>27</v>
      </c>
      <c r="K23" s="14">
        <f t="shared" ref="K23:K27" si="37">B23+H23</f>
        <v>45.54</v>
      </c>
      <c r="L23" s="15">
        <f t="shared" si="8"/>
        <v>45</v>
      </c>
      <c r="M23" s="16">
        <f t="shared" si="9"/>
        <v>33</v>
      </c>
      <c r="O23" s="10">
        <v>11.64</v>
      </c>
      <c r="P23" s="19">
        <v>50</v>
      </c>
      <c r="Q23" s="10">
        <f t="shared" ref="Q23:Q27" si="38">O23*P23</f>
        <v>582</v>
      </c>
      <c r="R23" s="10">
        <v>9.19</v>
      </c>
      <c r="S23" s="11">
        <f t="shared" ref="S23:S27" si="39">ROUND(Q23/R23,2)</f>
        <v>63.33</v>
      </c>
      <c r="T23" s="21">
        <f t="shared" si="12"/>
        <v>63</v>
      </c>
      <c r="U23" s="22">
        <f t="shared" si="13"/>
        <v>19</v>
      </c>
      <c r="V23" s="11">
        <f t="shared" ref="V23:V27" si="40">P23-S23</f>
        <v>-13.329999999999998</v>
      </c>
      <c r="W23" s="12">
        <f t="shared" si="15"/>
        <v>13</v>
      </c>
      <c r="X23" s="13">
        <f t="shared" si="16"/>
        <v>19</v>
      </c>
      <c r="Y23" s="14">
        <f t="shared" ref="Y23:Y27" si="41">P23+V23</f>
        <v>36.67</v>
      </c>
      <c r="Z23" s="15">
        <f t="shared" si="18"/>
        <v>36</v>
      </c>
      <c r="AA23" s="16">
        <f t="shared" si="19"/>
        <v>41</v>
      </c>
      <c r="AC23" s="10">
        <v>15.8</v>
      </c>
      <c r="AD23" s="19">
        <v>50</v>
      </c>
      <c r="AE23" s="10">
        <f t="shared" ref="AE23:AE27" si="42">AC23*AD23</f>
        <v>790</v>
      </c>
      <c r="AF23" s="10">
        <v>9.19</v>
      </c>
      <c r="AG23" s="11">
        <f t="shared" ref="AG23:AG27" si="43">ROUND(AE23/AF23,2)</f>
        <v>85.96</v>
      </c>
      <c r="AH23" s="21">
        <f t="shared" si="22"/>
        <v>85</v>
      </c>
      <c r="AI23" s="22">
        <f t="shared" si="23"/>
        <v>57</v>
      </c>
      <c r="AJ23" s="11">
        <f t="shared" ref="AJ23:AJ27" si="44">AD23-AG23</f>
        <v>-35.959999999999994</v>
      </c>
      <c r="AK23" s="12">
        <f t="shared" si="25"/>
        <v>35</v>
      </c>
      <c r="AL23" s="13">
        <f t="shared" si="26"/>
        <v>57</v>
      </c>
      <c r="AM23" s="14">
        <f t="shared" ref="AM23:AM27" si="45">AD23+AJ23</f>
        <v>14.040000000000006</v>
      </c>
      <c r="AN23" s="15">
        <f t="shared" si="28"/>
        <v>14</v>
      </c>
      <c r="AO23" s="16">
        <f t="shared" si="29"/>
        <v>3</v>
      </c>
    </row>
    <row r="24" spans="1:41" x14ac:dyDescent="0.35">
      <c r="A24" s="10">
        <v>10.01</v>
      </c>
      <c r="B24" s="19">
        <v>55</v>
      </c>
      <c r="C24" s="10">
        <f t="shared" si="34"/>
        <v>550.54999999999995</v>
      </c>
      <c r="D24" s="10">
        <v>9.19</v>
      </c>
      <c r="E24" s="11">
        <f t="shared" si="35"/>
        <v>59.91</v>
      </c>
      <c r="F24" s="21">
        <f t="shared" si="2"/>
        <v>59</v>
      </c>
      <c r="G24" s="22">
        <f t="shared" si="3"/>
        <v>54</v>
      </c>
      <c r="H24" s="11">
        <f t="shared" si="36"/>
        <v>-4.9099999999999966</v>
      </c>
      <c r="I24" s="12">
        <f t="shared" si="5"/>
        <v>4</v>
      </c>
      <c r="J24" s="13">
        <f t="shared" si="6"/>
        <v>54</v>
      </c>
      <c r="K24" s="14">
        <f t="shared" si="37"/>
        <v>50.09</v>
      </c>
      <c r="L24" s="15">
        <f t="shared" si="8"/>
        <v>50</v>
      </c>
      <c r="M24" s="16">
        <f t="shared" si="9"/>
        <v>6</v>
      </c>
      <c r="O24" s="10">
        <v>11.64</v>
      </c>
      <c r="P24" s="19">
        <v>55</v>
      </c>
      <c r="Q24" s="10">
        <f t="shared" si="38"/>
        <v>640.20000000000005</v>
      </c>
      <c r="R24" s="10">
        <v>9.19</v>
      </c>
      <c r="S24" s="11">
        <f t="shared" si="39"/>
        <v>69.66</v>
      </c>
      <c r="T24" s="21">
        <f t="shared" si="12"/>
        <v>69</v>
      </c>
      <c r="U24" s="22">
        <f t="shared" si="13"/>
        <v>39</v>
      </c>
      <c r="V24" s="11">
        <f t="shared" si="40"/>
        <v>-14.659999999999997</v>
      </c>
      <c r="W24" s="12">
        <f t="shared" si="15"/>
        <v>14</v>
      </c>
      <c r="X24" s="13">
        <f t="shared" si="16"/>
        <v>39</v>
      </c>
      <c r="Y24" s="14">
        <f t="shared" si="41"/>
        <v>40.340000000000003</v>
      </c>
      <c r="Z24" s="15">
        <f t="shared" si="18"/>
        <v>40</v>
      </c>
      <c r="AA24" s="16">
        <f t="shared" si="19"/>
        <v>21</v>
      </c>
      <c r="AC24" s="10">
        <v>15.8</v>
      </c>
      <c r="AD24" s="19">
        <v>55</v>
      </c>
      <c r="AE24" s="10">
        <f t="shared" si="42"/>
        <v>869</v>
      </c>
      <c r="AF24" s="10">
        <v>9.19</v>
      </c>
      <c r="AG24" s="11">
        <f t="shared" si="43"/>
        <v>94.56</v>
      </c>
      <c r="AH24" s="21">
        <f t="shared" si="22"/>
        <v>94</v>
      </c>
      <c r="AI24" s="22">
        <f t="shared" si="23"/>
        <v>33</v>
      </c>
      <c r="AJ24" s="11">
        <f t="shared" si="44"/>
        <v>-39.56</v>
      </c>
      <c r="AK24" s="12">
        <f t="shared" si="25"/>
        <v>39</v>
      </c>
      <c r="AL24" s="13">
        <f t="shared" si="26"/>
        <v>33</v>
      </c>
      <c r="AM24" s="14">
        <f t="shared" si="45"/>
        <v>15.439999999999998</v>
      </c>
      <c r="AN24" s="15">
        <f t="shared" si="28"/>
        <v>15</v>
      </c>
      <c r="AO24" s="16">
        <f t="shared" si="29"/>
        <v>27</v>
      </c>
    </row>
    <row r="25" spans="1:41" x14ac:dyDescent="0.35">
      <c r="A25" s="10">
        <v>10.01</v>
      </c>
      <c r="B25" s="19">
        <v>60</v>
      </c>
      <c r="C25" s="10">
        <f t="shared" si="34"/>
        <v>600.6</v>
      </c>
      <c r="D25" s="10">
        <v>9.19</v>
      </c>
      <c r="E25" s="11">
        <f t="shared" si="35"/>
        <v>65.349999999999994</v>
      </c>
      <c r="F25" s="21">
        <f t="shared" si="2"/>
        <v>65</v>
      </c>
      <c r="G25" s="22">
        <f t="shared" si="3"/>
        <v>20</v>
      </c>
      <c r="H25" s="11">
        <f t="shared" si="36"/>
        <v>-5.3499999999999943</v>
      </c>
      <c r="I25" s="12">
        <f t="shared" si="5"/>
        <v>5</v>
      </c>
      <c r="J25" s="13">
        <f t="shared" si="6"/>
        <v>20</v>
      </c>
      <c r="K25" s="14">
        <f t="shared" si="37"/>
        <v>54.650000000000006</v>
      </c>
      <c r="L25" s="15">
        <f t="shared" si="8"/>
        <v>54</v>
      </c>
      <c r="M25" s="16">
        <f t="shared" si="9"/>
        <v>40</v>
      </c>
      <c r="O25" s="10">
        <v>11.64</v>
      </c>
      <c r="P25" s="19">
        <v>60</v>
      </c>
      <c r="Q25" s="10">
        <f t="shared" si="38"/>
        <v>698.40000000000009</v>
      </c>
      <c r="R25" s="10">
        <v>9.19</v>
      </c>
      <c r="S25" s="11">
        <f t="shared" si="39"/>
        <v>76</v>
      </c>
      <c r="T25" s="21">
        <f t="shared" si="12"/>
        <v>76</v>
      </c>
      <c r="U25" s="22">
        <f t="shared" si="13"/>
        <v>0</v>
      </c>
      <c r="V25" s="11">
        <f t="shared" si="40"/>
        <v>-16</v>
      </c>
      <c r="W25" s="12">
        <f t="shared" si="15"/>
        <v>16</v>
      </c>
      <c r="X25" s="13">
        <f t="shared" si="16"/>
        <v>0</v>
      </c>
      <c r="Y25" s="14">
        <f t="shared" si="41"/>
        <v>44</v>
      </c>
      <c r="Z25" s="15">
        <f t="shared" si="18"/>
        <v>43</v>
      </c>
      <c r="AA25" s="16">
        <f t="shared" si="19"/>
        <v>60</v>
      </c>
      <c r="AC25" s="10">
        <v>15.8</v>
      </c>
      <c r="AD25" s="19">
        <v>60</v>
      </c>
      <c r="AE25" s="10">
        <f t="shared" si="42"/>
        <v>948</v>
      </c>
      <c r="AF25" s="10">
        <v>9.19</v>
      </c>
      <c r="AG25" s="11">
        <f t="shared" si="43"/>
        <v>103.16</v>
      </c>
      <c r="AH25" s="21">
        <f t="shared" si="22"/>
        <v>103</v>
      </c>
      <c r="AI25" s="22">
        <f t="shared" si="23"/>
        <v>9</v>
      </c>
      <c r="AJ25" s="11">
        <f t="shared" si="44"/>
        <v>-43.16</v>
      </c>
      <c r="AK25" s="12">
        <f t="shared" si="25"/>
        <v>43</v>
      </c>
      <c r="AL25" s="13">
        <f t="shared" si="26"/>
        <v>9</v>
      </c>
      <c r="AM25" s="14">
        <f t="shared" si="45"/>
        <v>16.840000000000003</v>
      </c>
      <c r="AN25" s="15">
        <f t="shared" si="28"/>
        <v>16</v>
      </c>
      <c r="AO25" s="16">
        <f t="shared" si="29"/>
        <v>51</v>
      </c>
    </row>
    <row r="26" spans="1:41" x14ac:dyDescent="0.35">
      <c r="A26" s="10">
        <v>10.01</v>
      </c>
      <c r="B26" s="19">
        <v>65</v>
      </c>
      <c r="C26" s="10">
        <f t="shared" si="34"/>
        <v>650.65</v>
      </c>
      <c r="D26" s="10">
        <v>9.19</v>
      </c>
      <c r="E26" s="11">
        <f t="shared" si="35"/>
        <v>70.8</v>
      </c>
      <c r="F26" s="21">
        <f t="shared" si="2"/>
        <v>70</v>
      </c>
      <c r="G26" s="22">
        <f t="shared" si="3"/>
        <v>47</v>
      </c>
      <c r="H26" s="11">
        <f t="shared" si="36"/>
        <v>-5.7999999999999972</v>
      </c>
      <c r="I26" s="12">
        <f t="shared" si="5"/>
        <v>5</v>
      </c>
      <c r="J26" s="13">
        <f t="shared" si="6"/>
        <v>47</v>
      </c>
      <c r="K26" s="14">
        <f t="shared" si="37"/>
        <v>59.2</v>
      </c>
      <c r="L26" s="15">
        <f t="shared" si="8"/>
        <v>59</v>
      </c>
      <c r="M26" s="16">
        <f t="shared" si="9"/>
        <v>13</v>
      </c>
      <c r="O26" s="10">
        <v>11.64</v>
      </c>
      <c r="P26" s="19">
        <v>65</v>
      </c>
      <c r="Q26" s="10">
        <f t="shared" si="38"/>
        <v>756.6</v>
      </c>
      <c r="R26" s="10">
        <v>9.19</v>
      </c>
      <c r="S26" s="11">
        <f t="shared" si="39"/>
        <v>82.33</v>
      </c>
      <c r="T26" s="21">
        <f t="shared" si="12"/>
        <v>82</v>
      </c>
      <c r="U26" s="22">
        <f t="shared" si="13"/>
        <v>19</v>
      </c>
      <c r="V26" s="11">
        <f t="shared" si="40"/>
        <v>-17.329999999999998</v>
      </c>
      <c r="W26" s="12">
        <f t="shared" si="15"/>
        <v>17</v>
      </c>
      <c r="X26" s="13">
        <f t="shared" si="16"/>
        <v>19</v>
      </c>
      <c r="Y26" s="14">
        <f t="shared" si="41"/>
        <v>47.67</v>
      </c>
      <c r="Z26" s="15">
        <f t="shared" si="18"/>
        <v>47</v>
      </c>
      <c r="AA26" s="16">
        <f t="shared" si="19"/>
        <v>41</v>
      </c>
      <c r="AC26" s="10">
        <v>15.8</v>
      </c>
      <c r="AD26" s="19">
        <v>65</v>
      </c>
      <c r="AE26" s="10">
        <f t="shared" si="42"/>
        <v>1027</v>
      </c>
      <c r="AF26" s="10">
        <v>9.19</v>
      </c>
      <c r="AG26" s="11">
        <f t="shared" si="43"/>
        <v>111.75</v>
      </c>
      <c r="AH26" s="21">
        <f t="shared" si="22"/>
        <v>111</v>
      </c>
      <c r="AI26" s="22">
        <f t="shared" si="23"/>
        <v>45</v>
      </c>
      <c r="AJ26" s="11">
        <f t="shared" si="44"/>
        <v>-46.75</v>
      </c>
      <c r="AK26" s="12">
        <f t="shared" si="25"/>
        <v>46</v>
      </c>
      <c r="AL26" s="13">
        <f t="shared" si="26"/>
        <v>45</v>
      </c>
      <c r="AM26" s="14">
        <f t="shared" si="45"/>
        <v>18.25</v>
      </c>
      <c r="AN26" s="15">
        <f t="shared" si="28"/>
        <v>18</v>
      </c>
      <c r="AO26" s="16">
        <f t="shared" si="29"/>
        <v>15</v>
      </c>
    </row>
    <row r="27" spans="1:41" x14ac:dyDescent="0.35">
      <c r="A27" s="10">
        <v>10.01</v>
      </c>
      <c r="B27" s="19">
        <v>70</v>
      </c>
      <c r="C27" s="10">
        <f t="shared" si="34"/>
        <v>700.69999999999993</v>
      </c>
      <c r="D27" s="10">
        <v>9.19</v>
      </c>
      <c r="E27" s="11">
        <f t="shared" si="35"/>
        <v>76.25</v>
      </c>
      <c r="F27" s="21">
        <f t="shared" si="2"/>
        <v>76</v>
      </c>
      <c r="G27" s="22">
        <f t="shared" si="3"/>
        <v>15</v>
      </c>
      <c r="H27" s="11">
        <f t="shared" si="36"/>
        <v>-6.25</v>
      </c>
      <c r="I27" s="12">
        <f t="shared" si="5"/>
        <v>6</v>
      </c>
      <c r="J27" s="13">
        <f t="shared" si="6"/>
        <v>15</v>
      </c>
      <c r="K27" s="14">
        <f t="shared" si="37"/>
        <v>63.75</v>
      </c>
      <c r="L27" s="15">
        <f t="shared" si="8"/>
        <v>63</v>
      </c>
      <c r="M27" s="16">
        <f t="shared" si="9"/>
        <v>45</v>
      </c>
      <c r="O27" s="10">
        <v>11.64</v>
      </c>
      <c r="P27" s="19">
        <v>70</v>
      </c>
      <c r="Q27" s="10">
        <f t="shared" si="38"/>
        <v>814.80000000000007</v>
      </c>
      <c r="R27" s="10">
        <v>9.19</v>
      </c>
      <c r="S27" s="11">
        <f t="shared" si="39"/>
        <v>88.66</v>
      </c>
      <c r="T27" s="21">
        <f t="shared" si="12"/>
        <v>88</v>
      </c>
      <c r="U27" s="22">
        <f t="shared" si="13"/>
        <v>39</v>
      </c>
      <c r="V27" s="11">
        <f t="shared" si="40"/>
        <v>-18.659999999999997</v>
      </c>
      <c r="W27" s="12">
        <f t="shared" si="15"/>
        <v>18</v>
      </c>
      <c r="X27" s="13">
        <f t="shared" si="16"/>
        <v>39</v>
      </c>
      <c r="Y27" s="14">
        <f t="shared" si="41"/>
        <v>51.34</v>
      </c>
      <c r="Z27" s="15">
        <f t="shared" si="18"/>
        <v>51</v>
      </c>
      <c r="AA27" s="16">
        <f t="shared" si="19"/>
        <v>21</v>
      </c>
      <c r="AC27" s="10">
        <v>15.8</v>
      </c>
      <c r="AD27" s="19">
        <v>70</v>
      </c>
      <c r="AE27" s="10">
        <f t="shared" si="42"/>
        <v>1106</v>
      </c>
      <c r="AF27" s="10">
        <v>9.19</v>
      </c>
      <c r="AG27" s="11">
        <f t="shared" si="43"/>
        <v>120.35</v>
      </c>
      <c r="AH27" s="21">
        <f t="shared" si="22"/>
        <v>120</v>
      </c>
      <c r="AI27" s="22">
        <f t="shared" si="23"/>
        <v>20</v>
      </c>
      <c r="AJ27" s="11">
        <f t="shared" si="44"/>
        <v>-50.349999999999994</v>
      </c>
      <c r="AK27" s="12">
        <f t="shared" si="25"/>
        <v>50</v>
      </c>
      <c r="AL27" s="13">
        <f t="shared" si="26"/>
        <v>20</v>
      </c>
      <c r="AM27" s="14">
        <f t="shared" si="45"/>
        <v>19.650000000000006</v>
      </c>
      <c r="AN27" s="15">
        <f t="shared" si="28"/>
        <v>19</v>
      </c>
      <c r="AO27" s="16">
        <f t="shared" si="29"/>
        <v>40</v>
      </c>
    </row>
    <row r="28" spans="1:41" x14ac:dyDescent="0.35">
      <c r="A28" s="10">
        <v>10.01</v>
      </c>
      <c r="B28" s="19">
        <v>75</v>
      </c>
      <c r="C28" s="10">
        <f>A28*B28</f>
        <v>750.75</v>
      </c>
      <c r="D28" s="10">
        <v>9.19</v>
      </c>
      <c r="E28" s="11">
        <f>ROUND(C28/D28,2)</f>
        <v>81.69</v>
      </c>
      <c r="F28" s="21">
        <f t="shared" si="2"/>
        <v>81</v>
      </c>
      <c r="G28" s="22">
        <f t="shared" si="3"/>
        <v>41</v>
      </c>
      <c r="H28" s="11">
        <f>B28-E28</f>
        <v>-6.6899999999999977</v>
      </c>
      <c r="I28" s="12">
        <f t="shared" si="5"/>
        <v>6</v>
      </c>
      <c r="J28" s="13">
        <f t="shared" si="6"/>
        <v>41</v>
      </c>
      <c r="K28" s="14">
        <f>B28+H28</f>
        <v>68.31</v>
      </c>
      <c r="L28" s="15">
        <f t="shared" si="8"/>
        <v>68</v>
      </c>
      <c r="M28" s="16">
        <f t="shared" si="9"/>
        <v>19</v>
      </c>
      <c r="O28" s="10">
        <v>11.64</v>
      </c>
      <c r="P28" s="19">
        <v>75</v>
      </c>
      <c r="Q28" s="10">
        <f>O28*P28</f>
        <v>873</v>
      </c>
      <c r="R28" s="10">
        <v>9.19</v>
      </c>
      <c r="S28" s="11">
        <f>ROUND(Q28/R28,2)</f>
        <v>94.99</v>
      </c>
      <c r="T28" s="21">
        <f t="shared" si="12"/>
        <v>94</v>
      </c>
      <c r="U28" s="22">
        <f t="shared" si="13"/>
        <v>59</v>
      </c>
      <c r="V28" s="11">
        <f>P28-S28</f>
        <v>-19.989999999999995</v>
      </c>
      <c r="W28" s="12">
        <f t="shared" si="15"/>
        <v>19</v>
      </c>
      <c r="X28" s="13">
        <f t="shared" si="16"/>
        <v>59</v>
      </c>
      <c r="Y28" s="14">
        <f>P28+V28</f>
        <v>55.010000000000005</v>
      </c>
      <c r="Z28" s="15">
        <f t="shared" si="18"/>
        <v>55</v>
      </c>
      <c r="AA28" s="16">
        <f t="shared" si="19"/>
        <v>1</v>
      </c>
      <c r="AC28" s="10">
        <v>15.8</v>
      </c>
      <c r="AD28" s="19">
        <v>75</v>
      </c>
      <c r="AE28" s="10">
        <f>AC28*AD28</f>
        <v>1185</v>
      </c>
      <c r="AF28" s="10">
        <v>9.19</v>
      </c>
      <c r="AG28" s="11">
        <f>ROUND(AE28/AF28,2)</f>
        <v>128.94</v>
      </c>
      <c r="AH28" s="21">
        <f t="shared" si="22"/>
        <v>128</v>
      </c>
      <c r="AI28" s="22">
        <f t="shared" si="23"/>
        <v>56</v>
      </c>
      <c r="AJ28" s="11">
        <f>AD28-AG28</f>
        <v>-53.94</v>
      </c>
      <c r="AK28" s="12">
        <f t="shared" si="25"/>
        <v>53</v>
      </c>
      <c r="AL28" s="13">
        <f t="shared" si="26"/>
        <v>56</v>
      </c>
      <c r="AM28" s="14">
        <f>AD28+AJ28</f>
        <v>21.060000000000002</v>
      </c>
      <c r="AN28" s="15">
        <f t="shared" si="28"/>
        <v>21</v>
      </c>
      <c r="AO28" s="16">
        <f t="shared" si="29"/>
        <v>4</v>
      </c>
    </row>
    <row r="29" spans="1:41" x14ac:dyDescent="0.35">
      <c r="A29" s="10">
        <v>10.01</v>
      </c>
      <c r="B29" s="19">
        <v>80</v>
      </c>
      <c r="C29" s="10">
        <f t="shared" ref="C29:C30" si="46">A29*B29</f>
        <v>800.8</v>
      </c>
      <c r="D29" s="10">
        <v>9.19</v>
      </c>
      <c r="E29" s="11">
        <f t="shared" ref="E29:E30" si="47">ROUND(C29/D29,2)</f>
        <v>87.14</v>
      </c>
      <c r="F29" s="21">
        <f t="shared" si="2"/>
        <v>87</v>
      </c>
      <c r="G29" s="22">
        <f t="shared" si="3"/>
        <v>8</v>
      </c>
      <c r="H29" s="11">
        <f t="shared" ref="H29:H30" si="48">B29-E29</f>
        <v>-7.1400000000000006</v>
      </c>
      <c r="I29" s="12">
        <f t="shared" si="5"/>
        <v>7</v>
      </c>
      <c r="J29" s="13">
        <f t="shared" si="6"/>
        <v>8</v>
      </c>
      <c r="K29" s="14">
        <f t="shared" ref="K29:K30" si="49">B29+H29</f>
        <v>72.86</v>
      </c>
      <c r="L29" s="15">
        <f t="shared" si="8"/>
        <v>72</v>
      </c>
      <c r="M29" s="16">
        <f t="shared" si="9"/>
        <v>52</v>
      </c>
      <c r="O29" s="10">
        <v>11.64</v>
      </c>
      <c r="P29" s="19">
        <v>80</v>
      </c>
      <c r="Q29" s="10">
        <f t="shared" ref="Q29:Q30" si="50">O29*P29</f>
        <v>931.2</v>
      </c>
      <c r="R29" s="10">
        <v>9.19</v>
      </c>
      <c r="S29" s="11">
        <f t="shared" ref="S29:S30" si="51">ROUND(Q29/R29,2)</f>
        <v>101.33</v>
      </c>
      <c r="T29" s="21">
        <f t="shared" si="12"/>
        <v>101</v>
      </c>
      <c r="U29" s="22">
        <f t="shared" si="13"/>
        <v>19</v>
      </c>
      <c r="V29" s="11">
        <f t="shared" ref="V29:V30" si="52">P29-S29</f>
        <v>-21.33</v>
      </c>
      <c r="W29" s="12">
        <f t="shared" si="15"/>
        <v>21</v>
      </c>
      <c r="X29" s="13">
        <f t="shared" si="16"/>
        <v>19</v>
      </c>
      <c r="Y29" s="14">
        <f t="shared" ref="Y29:Y30" si="53">P29+V29</f>
        <v>58.67</v>
      </c>
      <c r="Z29" s="15">
        <f t="shared" si="18"/>
        <v>58</v>
      </c>
      <c r="AA29" s="16">
        <f t="shared" si="19"/>
        <v>41</v>
      </c>
      <c r="AC29" s="10">
        <v>15.8</v>
      </c>
      <c r="AD29" s="19">
        <v>80</v>
      </c>
      <c r="AE29" s="10">
        <f t="shared" ref="AE29:AE30" si="54">AC29*AD29</f>
        <v>1264</v>
      </c>
      <c r="AF29" s="10">
        <v>9.19</v>
      </c>
      <c r="AG29" s="11">
        <f t="shared" ref="AG29:AG30" si="55">ROUND(AE29/AF29,2)</f>
        <v>137.54</v>
      </c>
      <c r="AH29" s="21">
        <f t="shared" si="22"/>
        <v>137</v>
      </c>
      <c r="AI29" s="22">
        <f t="shared" si="23"/>
        <v>32</v>
      </c>
      <c r="AJ29" s="11">
        <f t="shared" ref="AJ29:AJ30" si="56">AD29-AG29</f>
        <v>-57.539999999999992</v>
      </c>
      <c r="AK29" s="12">
        <f t="shared" si="25"/>
        <v>57</v>
      </c>
      <c r="AL29" s="13">
        <f t="shared" si="26"/>
        <v>32</v>
      </c>
      <c r="AM29" s="14">
        <f t="shared" ref="AM29:AM30" si="57">AD29+AJ29</f>
        <v>22.460000000000008</v>
      </c>
      <c r="AN29" s="15">
        <f t="shared" si="28"/>
        <v>22</v>
      </c>
      <c r="AO29" s="16">
        <f t="shared" si="29"/>
        <v>28</v>
      </c>
    </row>
    <row r="30" spans="1:41" x14ac:dyDescent="0.35">
      <c r="A30" s="10">
        <v>10.01</v>
      </c>
      <c r="B30" s="19">
        <v>85</v>
      </c>
      <c r="C30" s="10">
        <f t="shared" si="46"/>
        <v>850.85</v>
      </c>
      <c r="D30" s="10">
        <v>9.19</v>
      </c>
      <c r="E30" s="11">
        <f t="shared" si="47"/>
        <v>92.58</v>
      </c>
      <c r="F30" s="21">
        <f t="shared" si="2"/>
        <v>92</v>
      </c>
      <c r="G30" s="22">
        <f t="shared" si="3"/>
        <v>34</v>
      </c>
      <c r="H30" s="11">
        <f t="shared" si="48"/>
        <v>-7.5799999999999983</v>
      </c>
      <c r="I30" s="12">
        <f t="shared" si="5"/>
        <v>7</v>
      </c>
      <c r="J30" s="13">
        <f t="shared" si="6"/>
        <v>34</v>
      </c>
      <c r="K30" s="14">
        <f t="shared" si="49"/>
        <v>77.42</v>
      </c>
      <c r="L30" s="15">
        <f t="shared" si="8"/>
        <v>77</v>
      </c>
      <c r="M30" s="16">
        <f t="shared" si="9"/>
        <v>26</v>
      </c>
      <c r="O30" s="10">
        <v>11.64</v>
      </c>
      <c r="P30" s="19">
        <v>85</v>
      </c>
      <c r="Q30" s="10">
        <f t="shared" si="50"/>
        <v>989.40000000000009</v>
      </c>
      <c r="R30" s="10">
        <v>9.19</v>
      </c>
      <c r="S30" s="11">
        <f t="shared" si="51"/>
        <v>107.66</v>
      </c>
      <c r="T30" s="21">
        <f t="shared" si="12"/>
        <v>107</v>
      </c>
      <c r="U30" s="22">
        <f t="shared" si="13"/>
        <v>39</v>
      </c>
      <c r="V30" s="11">
        <f t="shared" si="52"/>
        <v>-22.659999999999997</v>
      </c>
      <c r="W30" s="12">
        <f t="shared" si="15"/>
        <v>22</v>
      </c>
      <c r="X30" s="13">
        <f t="shared" si="16"/>
        <v>39</v>
      </c>
      <c r="Y30" s="14">
        <f t="shared" si="53"/>
        <v>62.34</v>
      </c>
      <c r="Z30" s="15">
        <f t="shared" si="18"/>
        <v>62</v>
      </c>
      <c r="AA30" s="16">
        <f t="shared" si="19"/>
        <v>21</v>
      </c>
      <c r="AC30" s="10">
        <v>15.8</v>
      </c>
      <c r="AD30" s="19">
        <v>85</v>
      </c>
      <c r="AE30" s="10">
        <f t="shared" si="54"/>
        <v>1343</v>
      </c>
      <c r="AF30" s="10">
        <v>9.19</v>
      </c>
      <c r="AG30" s="11">
        <f t="shared" si="55"/>
        <v>146.13999999999999</v>
      </c>
      <c r="AH30" s="21">
        <f t="shared" si="22"/>
        <v>146</v>
      </c>
      <c r="AI30" s="22">
        <f t="shared" si="23"/>
        <v>8</v>
      </c>
      <c r="AJ30" s="11">
        <f t="shared" si="56"/>
        <v>-61.139999999999986</v>
      </c>
      <c r="AK30" s="12">
        <f t="shared" si="25"/>
        <v>61</v>
      </c>
      <c r="AL30" s="13">
        <f t="shared" si="26"/>
        <v>8</v>
      </c>
      <c r="AM30" s="14">
        <f t="shared" si="57"/>
        <v>23.860000000000014</v>
      </c>
      <c r="AN30" s="15">
        <f t="shared" si="28"/>
        <v>23</v>
      </c>
      <c r="AO30" s="16">
        <f t="shared" si="29"/>
        <v>52</v>
      </c>
    </row>
    <row r="31" spans="1:41" s="38" customFormat="1" ht="39" customHeight="1" x14ac:dyDescent="0.35">
      <c r="A31" s="32"/>
      <c r="B31" s="33"/>
      <c r="C31" s="32"/>
      <c r="D31" s="32"/>
      <c r="E31" s="34"/>
      <c r="F31" s="35"/>
      <c r="G31" s="36"/>
      <c r="H31" s="34"/>
      <c r="I31" s="35"/>
      <c r="J31" s="36"/>
      <c r="K31" s="37"/>
      <c r="L31" s="35"/>
      <c r="M31" s="36"/>
      <c r="O31" s="32"/>
      <c r="P31" s="33"/>
      <c r="Q31" s="32"/>
      <c r="R31" s="32"/>
      <c r="S31" s="34"/>
      <c r="T31" s="35"/>
      <c r="U31" s="36"/>
      <c r="V31" s="34"/>
      <c r="W31" s="35"/>
      <c r="X31" s="36"/>
      <c r="Y31" s="37"/>
      <c r="Z31" s="35"/>
      <c r="AA31" s="36"/>
      <c r="AC31" s="32"/>
      <c r="AD31" s="33"/>
      <c r="AE31" s="32"/>
      <c r="AF31" s="32"/>
      <c r="AG31" s="34"/>
      <c r="AH31" s="35"/>
      <c r="AI31" s="36"/>
      <c r="AJ31" s="34"/>
      <c r="AK31" s="35"/>
      <c r="AL31" s="36"/>
      <c r="AM31" s="37"/>
      <c r="AN31" s="35"/>
      <c r="AO31" s="36"/>
    </row>
    <row r="32" spans="1:41" x14ac:dyDescent="0.35">
      <c r="A32" s="3" t="s">
        <v>10</v>
      </c>
      <c r="B32" s="20"/>
      <c r="C32" s="5"/>
      <c r="D32" s="3"/>
      <c r="E32" s="3"/>
      <c r="F32" s="6"/>
      <c r="G32" s="7"/>
      <c r="H32" s="3"/>
      <c r="I32" s="6"/>
      <c r="J32" s="7"/>
      <c r="K32" s="4"/>
      <c r="L32" s="6"/>
      <c r="M32" s="7"/>
      <c r="O32" s="3" t="s">
        <v>9</v>
      </c>
      <c r="P32" s="20"/>
      <c r="Q32" s="5"/>
      <c r="R32" s="3"/>
      <c r="S32" s="3"/>
      <c r="T32" s="6"/>
      <c r="U32" s="7"/>
      <c r="V32" s="3"/>
      <c r="W32" s="6"/>
      <c r="X32" s="7"/>
      <c r="Y32" s="4"/>
      <c r="Z32" s="6"/>
      <c r="AA32" s="7"/>
      <c r="AC32" s="3" t="s">
        <v>10</v>
      </c>
      <c r="AD32" s="20"/>
      <c r="AE32" s="5"/>
      <c r="AF32" s="3"/>
      <c r="AG32" s="3"/>
      <c r="AH32" s="6"/>
      <c r="AI32" s="7"/>
      <c r="AJ32" s="3"/>
      <c r="AK32" s="6"/>
      <c r="AL32" s="7"/>
      <c r="AM32" s="4"/>
      <c r="AN32" s="6"/>
      <c r="AO32" s="7"/>
    </row>
    <row r="33" spans="1:41" x14ac:dyDescent="0.35">
      <c r="A33" s="17">
        <v>10.01</v>
      </c>
      <c r="B33" s="39"/>
      <c r="C33" s="17">
        <f t="shared" ref="C33" si="58">A33*B33</f>
        <v>0</v>
      </c>
      <c r="D33" s="17">
        <v>9.19</v>
      </c>
      <c r="E33" s="11">
        <f t="shared" ref="E33" si="59">ROUND(C33/D33,2)</f>
        <v>0</v>
      </c>
      <c r="F33" s="21">
        <f t="shared" si="2"/>
        <v>0</v>
      </c>
      <c r="G33" s="22">
        <f t="shared" ref="G33" si="60">INT(60*(E33-F33))</f>
        <v>0</v>
      </c>
      <c r="H33" s="14"/>
      <c r="I33" s="12">
        <f t="shared" si="5"/>
        <v>0</v>
      </c>
      <c r="J33" s="13">
        <f t="shared" ref="J33" si="61">INT(60*(H33*-1-I33))</f>
        <v>0</v>
      </c>
      <c r="K33" s="14">
        <f t="shared" ref="K33" si="62">B33+H33</f>
        <v>0</v>
      </c>
      <c r="L33" s="15">
        <f>IF(B33="",0,B33-I33-1)</f>
        <v>0</v>
      </c>
      <c r="M33" s="16">
        <f>IF(B33="",0,INT(60-J33))</f>
        <v>0</v>
      </c>
      <c r="O33" s="10">
        <v>11.64</v>
      </c>
      <c r="P33" s="39"/>
      <c r="Q33" s="17">
        <f t="shared" ref="Q33" si="63">O33*P33</f>
        <v>0</v>
      </c>
      <c r="R33" s="17">
        <v>9.19</v>
      </c>
      <c r="S33" s="11">
        <f t="shared" ref="S33" si="64">ROUND(Q33/R33,2)</f>
        <v>0</v>
      </c>
      <c r="T33" s="21">
        <f t="shared" si="12"/>
        <v>0</v>
      </c>
      <c r="U33" s="22">
        <f t="shared" ref="U33" si="65">INT(60*(S33-T33))</f>
        <v>0</v>
      </c>
      <c r="V33" s="14"/>
      <c r="W33" s="12">
        <f t="shared" si="15"/>
        <v>0</v>
      </c>
      <c r="X33" s="13">
        <f t="shared" ref="X33" si="66">INT(60*(V33*-1-W33))</f>
        <v>0</v>
      </c>
      <c r="Y33" s="14">
        <f t="shared" ref="Y33" si="67">P33+V33</f>
        <v>0</v>
      </c>
      <c r="Z33" s="15">
        <f>IF(P33="",0,P33-W33-1)</f>
        <v>0</v>
      </c>
      <c r="AA33" s="16">
        <f>IF(P33="",0,INT(60-X33))</f>
        <v>0</v>
      </c>
      <c r="AC33" s="17">
        <v>15.8</v>
      </c>
      <c r="AD33" s="39"/>
      <c r="AE33" s="17">
        <f t="shared" ref="AE33" si="68">AC33*AD33</f>
        <v>0</v>
      </c>
      <c r="AF33" s="17">
        <v>9.19</v>
      </c>
      <c r="AG33" s="11">
        <f t="shared" ref="AG33" si="69">ROUND(AE33/AF33,2)</f>
        <v>0</v>
      </c>
      <c r="AH33" s="21">
        <f t="shared" si="22"/>
        <v>0</v>
      </c>
      <c r="AI33" s="22">
        <f t="shared" ref="AI33" si="70">INT(60*(AG33-AH33))</f>
        <v>0</v>
      </c>
      <c r="AJ33" s="14"/>
      <c r="AK33" s="12">
        <f t="shared" si="25"/>
        <v>0</v>
      </c>
      <c r="AL33" s="13">
        <f t="shared" ref="AL33" si="71">INT(60*(AJ33*-1-AK33))</f>
        <v>0</v>
      </c>
      <c r="AM33" s="14">
        <f t="shared" ref="AM33" si="72">AD33+AJ33</f>
        <v>0</v>
      </c>
      <c r="AN33" s="15">
        <f>IF(AD33="",0,AD33-AK33-1)</f>
        <v>0</v>
      </c>
      <c r="AO33" s="16">
        <f>IF(AD33="",0,INT(60-AL33))</f>
        <v>0</v>
      </c>
    </row>
    <row r="35" spans="1:41" ht="15" hidden="1" x14ac:dyDescent="0.25"/>
    <row r="36" spans="1:41" ht="15" hidden="1" x14ac:dyDescent="0.25"/>
    <row r="37" spans="1:41" ht="63" hidden="1" customHeight="1" x14ac:dyDescent="0.25"/>
    <row r="38" spans="1:41" ht="15" hidden="1" x14ac:dyDescent="0.25"/>
    <row r="39" spans="1:41" ht="15" hidden="1" x14ac:dyDescent="0.25"/>
    <row r="40" spans="1:41" ht="15" hidden="1" x14ac:dyDescent="0.25"/>
    <row r="41" spans="1:41" ht="15" hidden="1" x14ac:dyDescent="0.25"/>
    <row r="42" spans="1:41" ht="15" hidden="1" x14ac:dyDescent="0.25"/>
    <row r="43" spans="1:41" ht="15" hidden="1" x14ac:dyDescent="0.25"/>
    <row r="44" spans="1:41" ht="15" hidden="1" x14ac:dyDescent="0.25"/>
    <row r="45" spans="1:41" ht="15" hidden="1" x14ac:dyDescent="0.25"/>
    <row r="46" spans="1:41" ht="15" hidden="1" x14ac:dyDescent="0.25"/>
    <row r="47" spans="1:41" ht="15" hidden="1" x14ac:dyDescent="0.25"/>
    <row r="48" spans="1:41" ht="15" hidden="1" x14ac:dyDescent="0.25"/>
    <row r="49" spans="1:35" ht="15" hidden="1" x14ac:dyDescent="0.25"/>
    <row r="50" spans="1:35" ht="15" hidden="1" x14ac:dyDescent="0.25"/>
    <row r="51" spans="1:35" ht="15" hidden="1" x14ac:dyDescent="0.25"/>
    <row r="52" spans="1:35" ht="15" hidden="1" x14ac:dyDescent="0.25"/>
    <row r="53" spans="1:35" ht="15" hidden="1" x14ac:dyDescent="0.25"/>
    <row r="54" spans="1:35" ht="15" hidden="1" x14ac:dyDescent="0.25"/>
    <row r="55" spans="1:35" ht="15" hidden="1" x14ac:dyDescent="0.25"/>
    <row r="56" spans="1:35" ht="15" hidden="1" x14ac:dyDescent="0.25"/>
    <row r="57" spans="1:35" ht="15" hidden="1" x14ac:dyDescent="0.25"/>
    <row r="60" spans="1:35" ht="66" customHeight="1" x14ac:dyDescent="0.35">
      <c r="A60" s="40" t="s">
        <v>19</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row>
    <row r="81" ht="52.5" customHeight="1" x14ac:dyDescent="0.35"/>
  </sheetData>
  <sheetProtection password="CE55" sheet="1" objects="1" scenarios="1"/>
  <mergeCells count="10">
    <mergeCell ref="A3:AI3"/>
    <mergeCell ref="AH12:AI12"/>
    <mergeCell ref="AK12:AL12"/>
    <mergeCell ref="AN12:AO12"/>
    <mergeCell ref="T12:U12"/>
    <mergeCell ref="A60:AI60"/>
    <mergeCell ref="L12:M12"/>
    <mergeCell ref="F12:G12"/>
    <mergeCell ref="I12:J12"/>
    <mergeCell ref="A5:AI5"/>
  </mergeCells>
  <pageMargins left="0.43307086614173229" right="0.23622047244094491" top="0.35433070866141736" bottom="0.35433070866141736"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leyerk</dc:creator>
  <cp:lastModifiedBy>Gutperle, Nicole</cp:lastModifiedBy>
  <cp:lastPrinted>2018-11-28T09:53:31Z</cp:lastPrinted>
  <dcterms:created xsi:type="dcterms:W3CDTF">2015-06-28T09:52:48Z</dcterms:created>
  <dcterms:modified xsi:type="dcterms:W3CDTF">2019-03-12T07:24:13Z</dcterms:modified>
</cp:coreProperties>
</file>